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1.xml" ContentType="application/vnd.openxmlformats-officedocument.spreadsheetml.comments+xml"/>
  <Override PartName="/xl/drawings/drawing6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7.xml" ContentType="application/vnd.openxmlformats-officedocument.drawing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drawings/drawing8.xml" ContentType="application/vnd.openxmlformats-officedocument.drawing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drawings/drawing9.xml" ContentType="application/vnd.openxmlformats-officedocument.drawing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omments10.xml" ContentType="application/vnd.openxmlformats-officedocument.spreadsheetml.comments+xml"/>
  <Override PartName="/xl/drawings/drawing1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never" codeName="xlsBook" defaultThemeVersion="124226"/>
  <bookViews>
    <workbookView xWindow="-120" yWindow="-120" windowWidth="21840" windowHeight="13740" tabRatio="808" firstSheet="4" activeTab="4"/>
  </bookViews>
  <sheets>
    <sheet name="modProv" sheetId="588" state="veryHidden" r:id="rId1"/>
    <sheet name="modList05" sheetId="589" state="veryHidden" r:id="rId2"/>
    <sheet name="Инструкция" sheetId="525" r:id="rId3"/>
    <sheet name="Лог обновления" sheetId="429" state="veryHidden" r:id="rId4"/>
    <sheet name="Титульный" sheetId="437" r:id="rId5"/>
    <sheet name="Территории" sheetId="566" r:id="rId6"/>
    <sheet name="Дифференциация" sheetId="556" r:id="rId7"/>
    <sheet name="Форма 1.0.1 | Форма 4.3.1" sheetId="569" r:id="rId8"/>
    <sheet name="Форма 4.3.1" sheetId="571" r:id="rId9"/>
    <sheet name="Форма 1.0.1 | Форма 4.3.2" sheetId="584" state="veryHidden" r:id="rId10"/>
    <sheet name="Форма 4.3.2" sheetId="572" state="veryHidden" r:id="rId11"/>
    <sheet name="Форма 1.0.1 | Форма 4.4" sheetId="585" r:id="rId12"/>
    <sheet name="Форма 4.4" sheetId="574" r:id="rId13"/>
    <sheet name="Форма 1.0.1 | Форма 4.5" sheetId="586" state="veryHidden" r:id="rId14"/>
    <sheet name="Форма 4.5" sheetId="573" state="veryHidden" r:id="rId15"/>
    <sheet name="Форма 1.0.1 | Форма 4.9" sheetId="587" r:id="rId16"/>
    <sheet name="Форма 4.9" sheetId="582" r:id="rId17"/>
    <sheet name="Форма 1.0.2" sheetId="564" state="veryHidden" r:id="rId18"/>
    <sheet name="Сведения об изменении" sheetId="547" state="veryHidden" r:id="rId19"/>
    <sheet name="Комментарии" sheetId="431" r:id="rId20"/>
    <sheet name="Проверка" sheetId="432" r:id="rId21"/>
    <sheet name="modReestr" sheetId="562" state="veryHidden" r:id="rId22"/>
    <sheet name="modList13" sheetId="583" state="veryHidden" r:id="rId23"/>
    <sheet name="modList07" sheetId="580" state="veryHidden" r:id="rId24"/>
    <sheet name="AllSheetsInThisWorkbook" sheetId="389" state="veryHidden" r:id="rId25"/>
    <sheet name="modCheckCyan" sheetId="553" state="veryHidden" r:id="rId26"/>
    <sheet name="modInfo" sheetId="513" state="veryHidden" r:id="rId27"/>
    <sheet name="TEHSHEET" sheetId="205" state="veryHidden" r:id="rId28"/>
    <sheet name="modfrmSelectData" sheetId="579" state="veryHidden" r:id="rId29"/>
    <sheet name="modList06" sheetId="575" state="veryHidden" r:id="rId30"/>
    <sheet name="modList01" sheetId="576" state="veryHidden" r:id="rId31"/>
    <sheet name="modList08" sheetId="578" state="veryHidden" r:id="rId32"/>
    <sheet name="et_union_hor" sheetId="471" state="veryHidden" r:id="rId33"/>
    <sheet name="et_union_vert" sheetId="521" state="veryHidden" r:id="rId34"/>
    <sheet name="modList00" sheetId="546" state="veryHidden" r:id="rId35"/>
    <sheet name="modList02" sheetId="533" state="veryHidden" r:id="rId36"/>
    <sheet name="modList03" sheetId="565" state="veryHidden" r:id="rId37"/>
    <sheet name="modList04" sheetId="548" state="veryHidden" r:id="rId38"/>
    <sheet name="modList09" sheetId="567" state="veryHidden" r:id="rId39"/>
    <sheet name="modHTTP" sheetId="554" state="veryHidden" r:id="rId40"/>
    <sheet name="modfrmRegion" sheetId="545" state="veryHidden" r:id="rId41"/>
    <sheet name="MR_LIST" sheetId="540" state="veryHidden" r:id="rId42"/>
    <sheet name="REESTR_VT" sheetId="543" state="veryHidden" r:id="rId43"/>
    <sheet name="REESTR_VED" sheetId="544" state="veryHidden" r:id="rId44"/>
    <sheet name="modfrmReestrObj" sheetId="539" state="veryHidden" r:id="rId45"/>
    <sheet name="DataOrg" sheetId="550" state="veryHidden" r:id="rId46"/>
    <sheet name="modfrmReestr" sheetId="434" state="veryHidden" r:id="rId47"/>
    <sheet name="modUpdTemplMain" sheetId="424" state="veryHidden" r:id="rId48"/>
    <sheet name="REESTR_ORG" sheetId="390" state="veryHidden" r:id="rId49"/>
    <sheet name="modClassifierValidate" sheetId="400" state="veryHidden" r:id="rId50"/>
    <sheet name="modHyp" sheetId="398" state="veryHidden" r:id="rId51"/>
    <sheet name="modfrmDateChoose" sheetId="517" state="veryHidden" r:id="rId52"/>
    <sheet name="modComm" sheetId="514" state="veryHidden" r:id="rId53"/>
    <sheet name="modThisWorkbook" sheetId="511" state="veryHidden" r:id="rId54"/>
    <sheet name="REESTR_MO" sheetId="518" state="veryHidden" r:id="rId55"/>
    <sheet name="REESTR_MO_FILTER" sheetId="568" state="veryHidden" r:id="rId56"/>
    <sheet name="modfrmReestrMR" sheetId="519" state="veryHidden" r:id="rId57"/>
    <sheet name="modServiceModule" sheetId="561" state="veryHidden" r:id="rId58"/>
    <sheet name="modfrmCheckUpdates" sheetId="512" state="veryHidden" r:id="rId59"/>
    <sheet name="REESTR_DS" sheetId="559" state="veryHidden" r:id="rId60"/>
    <sheet name="REESTR_CHS" sheetId="551" state="veryHidden" r:id="rId61"/>
    <sheet name="REESTR_LINK" sheetId="552" state="veryHidden" r:id="rId62"/>
  </sheets>
  <definedNames>
    <definedName name="_xlnm._FilterDatabase" localSheetId="20" hidden="1">Проверка!$B$4:$E$4</definedName>
    <definedName name="activity">Дифференциация!$E$22:$E$31</definedName>
    <definedName name="anscount" hidden="1">1</definedName>
    <definedName name="availability_price">TEHSHEET!$K$8</definedName>
    <definedName name="buhg_flag">Титульный!$F$36</definedName>
    <definedName name="CHECK_LINK_RANGE_1">"Калькуляция!$I$11:$I$132"</definedName>
    <definedName name="checkCell_List01">'Форма 4.3.1'!$D$24:$K$117</definedName>
    <definedName name="checkCell_List05">'Форма 4.3.2'!$D$11:$S$34</definedName>
    <definedName name="checkCell_List06">'Форма 4.5'!$F$11:$K$96</definedName>
    <definedName name="checkCell_List08">'Форма 4.4'!$G$11:$N$19</definedName>
    <definedName name="checkCell_List09">Территории!$D$17:$L$17</definedName>
    <definedName name="checkCell_List13">'Форма 4.9'!$D$10:$H$14</definedName>
    <definedName name="checkDEfCell_List09">Территории!$F$6</definedName>
    <definedName name="chkGetUpdatesValue">Инструкция!$AA$81</definedName>
    <definedName name="chkNoUpdatesValue">Инструкция!$AA$83</definedName>
    <definedName name="code">Инструкция!$B$2</definedName>
    <definedName name="copy_f_quart">Титульный!$C$21</definedName>
    <definedName name="copy_f_year">Титульный!$C$20</definedName>
    <definedName name="CURRENT_DATE">TEHSHEET!$G$17</definedName>
    <definedName name="data_List13">'Форма 4.9'!$F$10:$H$14</definedName>
    <definedName name="data_type">TEHSHEET!$M$2:$M$3</definedName>
    <definedName name="DATA_URL">TEHSHEET!$K$11</definedName>
    <definedName name="dateBuhg">Титульный!$F$37</definedName>
    <definedName name="DESCRIPTION_TERRITORY">REESTR_DS!$B$2:$B$3</definedName>
    <definedName name="diff_tariff">Титульный!$F$16</definedName>
    <definedName name="DocProp_TemplateCode">TEHSHEET!$L$2</definedName>
    <definedName name="DocProp_Version">TEHSHEET!$L$1</definedName>
    <definedName name="end_col">'Форма 4.5'!$K$19</definedName>
    <definedName name="end_row_5">'Форма 4.5'!$96:$96</definedName>
    <definedName name="end_row1">'Форма 4.5'!$A$26</definedName>
    <definedName name="end_row2">'Форма 4.5'!$A$76</definedName>
    <definedName name="et_Comm">et_union_hor!$5:$5</definedName>
    <definedName name="et_hor_List01_2">'Форма 4.3.1'!$2:$2</definedName>
    <definedName name="et_hor_List01_3">'Форма 4.3.1'!$6:$11</definedName>
    <definedName name="et_hor_List01_4">'Форма 4.3.1'!$4:$4</definedName>
    <definedName name="et_hor_List01_5">'Форма 4.3.1'!$13:$13</definedName>
    <definedName name="et_hor_List01_6">'Форма 4.3.1'!$15:$15</definedName>
    <definedName name="et_hor_List01_7">'Форма 4.3.1'!$17:$17</definedName>
    <definedName name="et_List02_mo">et_union_hor!$60:$60</definedName>
    <definedName name="et_List02_mr">et_union_hor!$59:$59</definedName>
    <definedName name="et_List02_st">et_union_hor!$49:$56</definedName>
    <definedName name="et_List02_ter">et_union_hor!$57:$58</definedName>
    <definedName name="et_List03">et_union_hor!$45:$45</definedName>
    <definedName name="et_List04">et_union_hor!$9:$9</definedName>
    <definedName name="et_List05_1_1">et_union_hor!$81:$84</definedName>
    <definedName name="et_List05_1_2">et_union_hor!$88:$91</definedName>
    <definedName name="et_List05_2_1">et_union_hor!$82:$83</definedName>
    <definedName name="et_List05_2_2">et_union_hor!$89:$90</definedName>
    <definedName name="et_List05_3_1">et_union_hor!$82:$82</definedName>
    <definedName name="et_List05_3_2">et_union_hor!$89:$89</definedName>
    <definedName name="et_List05_4">et_union_hor!$68:$74</definedName>
    <definedName name="et_List06_1">'Форма 4.5'!$20:$22</definedName>
    <definedName name="et_List06_2">'Форма 4.5'!$76:$78</definedName>
    <definedName name="et_List06_3">'Форма 4.5'!$86:$90</definedName>
    <definedName name="et_List06_4">'Форма 4.5'!$21:$21</definedName>
    <definedName name="et_List07_01">et_union_hor!$29:$31</definedName>
    <definedName name="et_List07_04">et_union_hor!$35:$36</definedName>
    <definedName name="et_List07_05">et_union_hor!$40:$40</definedName>
    <definedName name="et_List09_0">et_union_hor!$15:$16</definedName>
    <definedName name="et_List09_1">et_union_hor!$20:$21</definedName>
    <definedName name="et_List09_2">et_union_hor!$25:$25</definedName>
    <definedName name="et_List13_1">et_union_hor!$100:$100</definedName>
    <definedName name="et_ver_List01_1">'Форма 4.3.1'!$G:$G</definedName>
    <definedName name="et_ver_List08_1">'Форма 4.4'!$G:$H</definedName>
    <definedName name="f_quart">Титульный!$F$21</definedName>
    <definedName name="f_year">Титульный!$F$20</definedName>
    <definedName name="fil">Титульный!$F$27</definedName>
    <definedName name="fil_flag">Титульный!$F$23</definedName>
    <definedName name="FirstLine">Инструкция!$A$6</definedName>
    <definedName name="flag_diff_ipr">Титульный!$F$43</definedName>
    <definedName name="flag_ipr">Титульный!$F$41</definedName>
    <definedName name="flag_nereg_price">Титульный!$F$34</definedName>
    <definedName name="flag_publication">Титульный!$F$11:$F$11</definedName>
    <definedName name="flag_reg_price_ipr">Титульный!$F$42</definedName>
    <definedName name="flagUsedTer_List09">Территории!$P$11:$P$17</definedName>
    <definedName name="form_type">Титульный!$F$13</definedName>
    <definedName name="form_up_date">Титульный!$F$14</definedName>
    <definedName name="gblnRefreshPForms">TEHSHEET!$G$20</definedName>
    <definedName name="Info_ChngExcludeHelp_1">modInfo!$B$10</definedName>
    <definedName name="Info_DiffExcludeHelp_1">modInfo!$B$5</definedName>
    <definedName name="Info_DiffExcludeHelp_2">modInfo!$B$6</definedName>
    <definedName name="Info_DiffExcludeHelp_3">modInfo!$B$7</definedName>
    <definedName name="Info_DiffExcludeHelp_4">modInfo!$B$8</definedName>
    <definedName name="Info_NoUpdates">modInfo!$B$11</definedName>
    <definedName name="Info_TerExcludeHelp_1">modInfo!$B$2</definedName>
    <definedName name="Info_TerExcludeHelp_2">modInfo!$B$3</definedName>
    <definedName name="inn">Титульный!$F$28</definedName>
    <definedName name="Instr_1">Инструкция!$7:$19</definedName>
    <definedName name="Instr_2">Инструкция!$20:$34</definedName>
    <definedName name="Instr_3">Инструкция!$35:$45</definedName>
    <definedName name="Instr_4">Инструкция!$46:$57</definedName>
    <definedName name="Instr_5">Инструкция!$58:$69</definedName>
    <definedName name="Instr_6">Инструкция!$70:$78</definedName>
    <definedName name="Instr_7">Инструкция!$79:$93</definedName>
    <definedName name="instr_hyp1">Инструкция!$H$58</definedName>
    <definedName name="kind_of_activity">REESTR_VED!$B$2:$B$11</definedName>
    <definedName name="kind_of_forms">TEHSHEET!$S$2:$S$7</definedName>
    <definedName name="kind_of_fuels">TEHSHEET!$AB$2:$AB$29</definedName>
    <definedName name="kind_of_nameforms">TEHSHEET!$T$2:$T$7</definedName>
    <definedName name="kind_of_org_type">TEHSHEET!$Z$2:$Z$5</definedName>
    <definedName name="kind_of_publication">TEHSHEET!$G$2:$G$3</definedName>
    <definedName name="kind_of_purchase_method">TEHSHEET!$P$2:$P$4</definedName>
    <definedName name="kind_of_unit">TEHSHEET!$H$2:$H$4</definedName>
    <definedName name="kpp">Титульный!$F$29</definedName>
    <definedName name="LINK_RANGE">REESTR_LINK!$B$2:$B$3</definedName>
    <definedName name="List_01_prov">'Форма 4.3.1'!$G$122:$K$122</definedName>
    <definedName name="List_05_vs_fact">'Форма 4.3.2'!$AE$11:$AE$34</definedName>
    <definedName name="LIST_MR_MO_OKTMO">REESTR_MO!$A$2:$D$464</definedName>
    <definedName name="list_of_tariff">TEHSHEET!$I$2:$I$3</definedName>
    <definedName name="List00_checkFill">Титульный!$F$7:$F$55</definedName>
    <definedName name="List00_Fill">Титульный!$F$54</definedName>
    <definedName name="List00_Print">Титульный!$G$4:$K$6</definedName>
    <definedName name="List01_2_reserve">'Форма 4.3.1'!$G$67:$K$69</definedName>
    <definedName name="List01_3_reserve">'Форма 4.3.1'!$G$33:$J$44</definedName>
    <definedName name="List01_4_reserve">'Форма 4.3.1'!$G$99:$K$100</definedName>
    <definedName name="List01_5_reserve">'Форма 4.3.1'!$G$102:$K$105</definedName>
    <definedName name="List01_6_reserve">'Форма 4.3.1'!$G$107:$K$110</definedName>
    <definedName name="List01_7_reserve">'Форма 4.3.1'!$G$80:$K$85</definedName>
    <definedName name="List01_CheckC">'Форма 4.3.1'!$E$28:$J$117</definedName>
    <definedName name="List01_costs_OPS">'Форма 4.3.1'!$G$62:$J$62</definedName>
    <definedName name="List01_costs_OPS_22">'Форма 4.3.1'!$G$62</definedName>
    <definedName name="List01_costs_OPS_25">'Форма 4.3.1'!$H$62</definedName>
    <definedName name="List01_costs_OPS_28">'Форма 4.3.1'!$I$62</definedName>
    <definedName name="List01_costs_PH">'Форма 4.3.1'!$G$64:$J$64</definedName>
    <definedName name="List01_costs_PH_22">'Форма 4.3.1'!$G$64</definedName>
    <definedName name="List01_costs_PH_25">'Форма 4.3.1'!$H$64</definedName>
    <definedName name="List01_costs_PH_28">'Форма 4.3.1'!$I$64</definedName>
    <definedName name="List01_flag_index_1">'Форма 4.3.1'!$G$63:$J$63</definedName>
    <definedName name="List01_flag_index_2">'Форма 4.3.1'!$G$65:$J$65</definedName>
    <definedName name="List01_GroundMaterials_1">'Форма 4.3.1'!$G$113:$J$115</definedName>
    <definedName name="List01_Name">'Форма 4.3.1'!$G$25:$K$25</definedName>
    <definedName name="List01_Num">'Форма 4.3.1'!$G$19:$K$19</definedName>
    <definedName name="List01_NumberColumns">'Форма 4.3.1'!$G$23:$J$23</definedName>
    <definedName name="List01_p1">'Форма 4.3.1'!$G$29:$J$29</definedName>
    <definedName name="List01_p1_minus_p3">'Форма 4.3.1'!$G$29,'Форма 4.3.1'!$G$30</definedName>
    <definedName name="List01_p11">'Форма 4.3.1'!$G$89:$G$92</definedName>
    <definedName name="List01_p12">'Форма 4.3.1'!$G$93</definedName>
    <definedName name="List01_p16">'Форма 4.3.1'!$G$98:$G$100</definedName>
    <definedName name="List01_p16_data">'Форма 4.3.1'!$G$98</definedName>
    <definedName name="List01_p19_20">'Форма 4.3.1'!$G$111:$G$112</definedName>
    <definedName name="List01_p2_14">'Форма 4.3.1'!$K$62</definedName>
    <definedName name="List01_p3">'Форма 4.3.1'!$G$30:$J$30</definedName>
    <definedName name="List01_p3_10_check">'Форма 4.3.1'!$M$63</definedName>
    <definedName name="List01_p3_11_check">'Форма 4.3.1'!$M$65</definedName>
    <definedName name="List01_p4">'Форма 4.3.1'!$G$70:$J$70</definedName>
    <definedName name="List01_p9">'Форма 4.3.1'!$G$86</definedName>
    <definedName name="List01_purchTE">'Форма 4.3.1'!$G$88</definedName>
    <definedName name="List01_revenue_from_activity_80_flag">'Форма 4.3.1'!$G$78:$K$78</definedName>
    <definedName name="List03_Date_1">'Форма 1.0.2'!$I$12:$I$13</definedName>
    <definedName name="List03_GroundMaterials_1">'Форма 1.0.2'!$J$12:$J$13</definedName>
    <definedName name="List03_NameForms">'Форма 1.0.2'!$F$12:$F$13</definedName>
    <definedName name="List03_NameForms_Copy">'Форма 1.0.2'!$M$12:$M$13</definedName>
    <definedName name="List03_note">'Форма 1.0.2'!$K$12</definedName>
    <definedName name="List03_NumForms">'Форма 1.0.2'!$E$12:$E$13</definedName>
    <definedName name="List03_NumForms_Copy">'Форма 1.0.2'!$N$12:$N$13</definedName>
    <definedName name="List04_CheckC">'Сведения об изменении'!$E$13:$E$14</definedName>
    <definedName name="List05_costs_OPS_22">'Форма 4.3.2'!$Q$13</definedName>
    <definedName name="List05_costs_OPS_25">'Форма 4.3.2'!$Q$20</definedName>
    <definedName name="List05_costs_OPS_28">'Форма 4.3.2'!$Q$27</definedName>
    <definedName name="List05_costs_PH_22">'Форма 4.3.2'!$Q$16</definedName>
    <definedName name="List05_costs_PH_25">'Форма 4.3.2'!$Q$23</definedName>
    <definedName name="List05_costs_PH_28">'Форма 4.3.2'!$Q$30</definedName>
    <definedName name="List05_flagFXD">'Форма 4.3.2'!$V:$V</definedName>
    <definedName name="List05_Provider_cells">'Форма 4.3.2'!$AG$10:$AG$34</definedName>
    <definedName name="List06_1_reserve">'Форма 4.5'!$G$21:$G$26</definedName>
    <definedName name="List06_2_reserve">'Форма 4.5'!$G$76:$G$96</definedName>
    <definedName name="List06_CheckC">'Форма 4.5'!$G$11:$M$96</definedName>
    <definedName name="List06_date_ch_ip">'Форма 4.5'!$I$13:$M$13</definedName>
    <definedName name="List06_date_ip">'Форма 4.5'!$I$12:$M$12</definedName>
    <definedName name="List06_date_r_ip">'Форма 4.5'!$I$17:$M$18</definedName>
    <definedName name="List06_flag_year">'Форма 4.5'!$K$20:$K$26</definedName>
    <definedName name="List06_main_column">'Форма 4.5'!$I$11:$I$96</definedName>
    <definedName name="List06_Name">'Форма 4.5'!$F$8:$M$8</definedName>
    <definedName name="List06_objective_of_IPR">'Форма 4.5'!$I$14:$M$14</definedName>
    <definedName name="List06_sourceFin">'Форма 4.5'!$K$91:$K$96</definedName>
    <definedName name="List06_year_source">'Форма 4.5'!$K$24:$K$27</definedName>
    <definedName name="List07_ActivityID">Дифференциация!$X$20:$X$32</definedName>
    <definedName name="List07_CheckC">Дифференциация!$D$21:$M$31</definedName>
    <definedName name="List07_fieldMarker">Дифференциация!$Y$20:$Y$32</definedName>
    <definedName name="List07_Fill">Дифференциация!$D$33:$F$33</definedName>
    <definedName name="List08_CheckC">'Форма 4.4'!$G$11:$M$19</definedName>
    <definedName name="List08_GroundMaterials_1">'Форма 4.4'!$H$11:$H$19</definedName>
    <definedName name="List08_Name">'Форма 4.4'!$G$8:$N$8</definedName>
    <definedName name="List08_NameParam">'Форма 4.4'!$9:$9</definedName>
    <definedName name="List08_Num">'Форма 4.4'!$G$1:$N$1</definedName>
    <definedName name="List08_p3">'Форма 4.4'!$G$13:$H$13</definedName>
    <definedName name="List08_p4">'Форма 4.4'!$G$14:$H$17</definedName>
    <definedName name="List08_p4_data">'Форма 4.4'!$G$15:$H$17</definedName>
    <definedName name="List08_p5_6">'Форма 4.4'!$G$18:$H$19</definedName>
    <definedName name="List09_CheckC">Территории!$D$11:$L$17</definedName>
    <definedName name="List09_NameCol">Территории!$K$1:$M$1</definedName>
    <definedName name="List09_REESTR_MO">Территории!$H$11:$L$17</definedName>
    <definedName name="List13_GroundMaterials_1">'Форма 4.9'!$G$10:$G$14</definedName>
    <definedName name="List13_note">'Форма 4.9'!$H$10:$H$14</definedName>
    <definedName name="logical">TEHSHEET!$D$2:$D$3</definedName>
    <definedName name="mo_List09">Территории!$K$11:$K$17</definedName>
    <definedName name="MONTH">TEHSHEET!$E$2:$E$13</definedName>
    <definedName name="mr_id">TEHSHEET!$J$2</definedName>
    <definedName name="mr_list">MR_LIST!$A$1</definedName>
    <definedName name="mr_List09">Территории!$H$11:$H$17</definedName>
    <definedName name="mrCopy_List09">Территории!$M$11:$M$17</definedName>
    <definedName name="mrmoCopy_List09">Территории!$R$11:$R$17</definedName>
    <definedName name="note_sct">Дифференциация!$M$21:$M$31</definedName>
    <definedName name="note_ter">Дифференциация!$I$21:$I$31</definedName>
    <definedName name="num_of_cst">Титульный!$F$17</definedName>
    <definedName name="obj_List01_22">'Форма 4.3.1'!$G:$G</definedName>
    <definedName name="obj_List01_25">'Форма 4.3.1'!$H:$H</definedName>
    <definedName name="obj_List01_28">'Форма 4.3.1'!$I:$I</definedName>
    <definedName name="obj_List02_22">'Форма 1.0.1 | Форма 4.3.1'!$8:$8</definedName>
    <definedName name="obj_List02_25">'Форма 1.0.1 | Форма 4.3.1'!$20:$20</definedName>
    <definedName name="obj_List02_28">'Форма 1.0.1 | Форма 4.3.1'!$32:$32</definedName>
    <definedName name="obj_List05_22">'Форма 4.3.2'!$12:$12</definedName>
    <definedName name="obj_List05_25">'Форма 4.3.2'!$19:$19</definedName>
    <definedName name="obj_List05_28">'Форма 4.3.2'!$26:$26</definedName>
    <definedName name="obj_List08_22">'Форма 4.4'!$G:$G</definedName>
    <definedName name="obj_List08_25">'Форма 4.4'!$I:$I</definedName>
    <definedName name="obj_List08_28">'Форма 4.4'!$K:$K</definedName>
    <definedName name="obj_List10_22">'Форма 1.0.1 | Форма 4.4'!$8:$8</definedName>
    <definedName name="obj_List10_25">'Форма 1.0.1 | Форма 4.4'!$20:$20</definedName>
    <definedName name="obj_List10_28">'Форма 1.0.1 | Форма 4.4'!$32:$32</definedName>
    <definedName name="obj_List11_22">'Форма 1.0.1 | Форма 4.5'!$8:$8</definedName>
    <definedName name="obj_List11_25">'Форма 1.0.1 | Форма 4.5'!$20:$20</definedName>
    <definedName name="obj_List11_28">'Форма 1.0.1 | Форма 4.5'!$32:$32</definedName>
    <definedName name="obj_List12_22">'Форма 1.0.1 | Форма 4.3.2'!$8:$8</definedName>
    <definedName name="obj_List12_25">'Форма 1.0.1 | Форма 4.3.2'!$20:$20</definedName>
    <definedName name="obj_List12_28">'Форма 1.0.1 | Форма 4.3.2'!$32:$32</definedName>
    <definedName name="obj_List14_22">'Форма 1.0.1 | Форма 4.9'!$8:$8</definedName>
    <definedName name="obj_List14_25">'Форма 1.0.1 | Форма 4.9'!$20:$20</definedName>
    <definedName name="obj_List14_28">'Форма 1.0.1 | Форма 4.9'!$32:$32</definedName>
    <definedName name="objective_of_IPR">TEHSHEET!$V$2:$V$6</definedName>
    <definedName name="org">Титульный!$F$26</definedName>
    <definedName name="Org_Address">Титульный!$F$45:$F$45</definedName>
    <definedName name="ORG_END_DATE">TEHSHEET!$E$17</definedName>
    <definedName name="Org_main">Титульный!$F$46:$F$46</definedName>
    <definedName name="Org_otv_lico">Титульный!$F$49:$F$52</definedName>
    <definedName name="ORG_START_DATE">TEHSHEET!$D$17</definedName>
    <definedName name="P19_T1_Protect" hidden="1">P5_T1_Protect,P6_T1_Protect,P7_T1_Protect,P8_T1_Protect,P9_T1_Protect,P10_T1_Protect,P11_T1_Protect,P12_T1_Protect,P13_T1_Protect,P14_T1_Protect</definedName>
    <definedName name="P19_T2_Protect" hidden="1">P5_T1_Protect,P6_T1_Protect,P7_T1_Protect,P8_T1_Protect,P9_T1_Protect,P10_T1_Protect,P11_T1_Protect,P12_T1_Protect,P13_T1_Protect,P14_T1_Protect</definedName>
    <definedName name="pCng_List13_1">'Форма 4.9'!$E$13:$E$14</definedName>
    <definedName name="pDel_Comm">Комментарии!$C$12:$C$14</definedName>
    <definedName name="pDel_List01_2">'Форма 4.3.1'!$C$66:$C$69</definedName>
    <definedName name="pDel_List01_3">'Форма 4.3.1'!$C$33:$C$44</definedName>
    <definedName name="pDel_List01_4">'Форма 4.3.1'!$C$98:$C$110</definedName>
    <definedName name="pDel_List01_7">'Форма 4.3.1'!$C$79:$C$85</definedName>
    <definedName name="pDel_List03">'Форма 1.0.2'!$C$12:$C$13</definedName>
    <definedName name="pDel_List04">'Сведения об изменении'!$C$13:$C$14</definedName>
    <definedName name="pDel_List05_1">'Форма 4.3.2'!$E$10:$E$33</definedName>
    <definedName name="pDel_List05_2">'Форма 4.3.2'!$H$11:$H$33</definedName>
    <definedName name="pDel_List05_3">'Форма 4.3.2'!$L$11:$L$33</definedName>
    <definedName name="pDel_List06_1">'Форма 4.5'!$D$20:$D$26</definedName>
    <definedName name="pDel_List06_2">'Форма 4.5'!$E$76:$E$79</definedName>
    <definedName name="pDel_List06_3">'Форма 4.5'!$E$86:$E$96</definedName>
    <definedName name="pDel_List06_4">'Форма 4.5'!$E$20:$E$26</definedName>
    <definedName name="pDel_List09_0">Территории!$C$11:$C$17</definedName>
    <definedName name="pDel_List09_1">Территории!$F$11:$F$17</definedName>
    <definedName name="pDel_List09_2">Территории!$I$11:$I$17</definedName>
    <definedName name="pDel_List13_1">'Форма 4.9'!$C$13:$C$14</definedName>
    <definedName name="pDelList07_01">Дифференциация!$C$22:$C$32</definedName>
    <definedName name="pDelList07_04">Дифференциация!$G$22:$G$32</definedName>
    <definedName name="pDelList07_05">Дифференциация!$K$22:$K$32</definedName>
    <definedName name="pIns_Comm">Комментарии!$E$14</definedName>
    <definedName name="pIns_List01_1">'Форма 4.3.1'!$J$24</definedName>
    <definedName name="pIns_List01_2">'Форма 4.3.1'!$E$69</definedName>
    <definedName name="pIns_List01_3">'Форма 4.3.1'!$E$44</definedName>
    <definedName name="pIns_List01_4">'Форма 4.3.1'!$E$100</definedName>
    <definedName name="pIns_List01_5">'Форма 4.3.1'!$E$105</definedName>
    <definedName name="pIns_List01_6">'Форма 4.3.1'!$E$110</definedName>
    <definedName name="pIns_List01_7">'Форма 4.3.1'!$E$85</definedName>
    <definedName name="pIns_List02">'Форма 1.0.1 | Форма 4.3.1'!$43:$43</definedName>
    <definedName name="pIns_List03">'Форма 1.0.2'!$E$13</definedName>
    <definedName name="pIns_List04">'Сведения об изменении'!$E$14</definedName>
    <definedName name="pIns_List05_1">'Форма 4.3.2'!$G$9:$G$35</definedName>
    <definedName name="pIns_List05_4">'Форма 4.3.2'!$E$33</definedName>
    <definedName name="pIns_List06_1">'Форма 4.5'!$G$26</definedName>
    <definedName name="pIns_List06_2">'Форма 4.5'!$G$79</definedName>
    <definedName name="pIns_List06_3">'Форма 4.5'!$G$96</definedName>
    <definedName name="pIns_List07_01">Дифференциация!$E$20:$E$32</definedName>
    <definedName name="pIns_List07_04">Дифференциация!$I$20:$I$32</definedName>
    <definedName name="pIns_List07_05">Дифференциация!$M$20:$M$32</definedName>
    <definedName name="pIns_List08_1">'Форма 4.4'!$M$7</definedName>
    <definedName name="pIns_List09_0">Территории!$E$17</definedName>
    <definedName name="pIns_List10">'Форма 1.0.1 | Форма 4.4'!$43:$43</definedName>
    <definedName name="pIns_List11">'Форма 1.0.1 | Форма 4.5'!$43:$43</definedName>
    <definedName name="pIns_List12">'Форма 1.0.1 | Форма 4.3.2'!$43:$43</definedName>
    <definedName name="pIns_List13_1">'Форма 4.9'!$E$14</definedName>
    <definedName name="pIns_List14">'Форма 1.0.1 | Форма 4.9'!$43:$43</definedName>
    <definedName name="PROT_22">P3_PROT_22,P4_PROT_22,P5_PROT_22</definedName>
    <definedName name="pVDel_List06_1">'Форма 4.5'!$J$6:$L$6</definedName>
    <definedName name="pVIns_List06_0">'Форма 4.5'!$L$8</definedName>
    <definedName name="pVIns_List06_1">'Форма 4.5'!$K$9</definedName>
    <definedName name="pVIns_List08_1">'Форма 4.4'!$G$7</definedName>
    <definedName name="QUARTER">TEHSHEET!$F$2:$F$5</definedName>
    <definedName name="REESTR_LINK_RANGE">REESTR_LINK!$A$2:$C$3</definedName>
    <definedName name="REESTR_ORG_RANGE">REESTR_ORG!$A$2:$J$169</definedName>
    <definedName name="REESTR_VED_RANGE">REESTR_VED!$A$2:$B$11</definedName>
    <definedName name="REGION">TEHSHEET!$A$2:$A$87</definedName>
    <definedName name="region_name">Титульный!$F$7</definedName>
    <definedName name="revenue_from_activity_80_flag">Титульный!$F$39</definedName>
    <definedName name="row_1">'Форма 4.5'!$A$24</definedName>
    <definedName name="row_2">'Форма 4.5'!$A$27</definedName>
    <definedName name="row_5">'Форма 4.5'!$A$91</definedName>
    <definedName name="ruk_fio">Титульный!$F$46</definedName>
    <definedName name="SAPBEXrevision" hidden="1">1</definedName>
    <definedName name="SAPBEXsysID" hidden="1">"BW2"</definedName>
    <definedName name="SAPBEXwbID" hidden="1">"479GSPMTNK9HM4ZSIVE5K2SH6"</definedName>
    <definedName name="share_of_costs_List05">'Форма 4.3.2'!$R$10:$R$33</definedName>
    <definedName name="source_of_funding">TEHSHEET!$O$2:$O$13</definedName>
    <definedName name="strPublication">Титульный!$F$9</definedName>
    <definedName name="sys_id">TEHSHEET!$J$4</definedName>
    <definedName name="Table4">'Форма 4.5'!$F$9:$J$9</definedName>
    <definedName name="TECH_ORG_ID">Титульный!$F$1</definedName>
    <definedName name="ter_List09">Территории!$E$11:$E$17</definedName>
    <definedName name="terCopy_List09">Территории!$Q$11:$Q$17</definedName>
    <definedName name="TSphere">TEHSHEET!$L$3</definedName>
    <definedName name="TSphere_full">TEHSHEET!$L$5</definedName>
    <definedName name="TSphere_trans">TEHSHEET!$L$4</definedName>
    <definedName name="type_org">Титульный!$F$32</definedName>
    <definedName name="UpdStatus">Инструкция!$AA$1</definedName>
    <definedName name="VDET_END_DATE">TEHSHEET!$E$20</definedName>
    <definedName name="VDET_START_DATE">TEHSHEET!$D$20</definedName>
    <definedName name="version">Инструкция!$B$3</definedName>
    <definedName name="Vet_List06_0">'Форма 4.5'!$I:$K</definedName>
    <definedName name="Vet_List06_1">'Форма 4.5'!$J:$J</definedName>
    <definedName name="Y_N_List07_01">Дифференциация!$B$20:$B$32</definedName>
    <definedName name="Y_N_List07_02">Дифференциация!$F$20:$F$32</definedName>
    <definedName name="Y_N_List07_05">Дифференциация!$J$20:$J$32</definedName>
    <definedName name="year_list">TEHSHEET!$C$2:$C$5</definedName>
  </definedNames>
  <calcPr calcId="144525"/>
</workbook>
</file>

<file path=xl/calcChain.xml><?xml version="1.0" encoding="utf-8"?>
<calcChain xmlns="http://schemas.openxmlformats.org/spreadsheetml/2006/main">
  <c r="I112" i="571" l="1"/>
  <c r="H112" i="571"/>
  <c r="G112" i="571"/>
  <c r="I111" i="571"/>
  <c r="H111" i="571"/>
  <c r="G111" i="571"/>
  <c r="H96" i="571"/>
  <c r="G96" i="571"/>
  <c r="I89" i="571"/>
  <c r="H89" i="571"/>
  <c r="G89" i="571"/>
  <c r="A204" i="553"/>
  <c r="A203" i="553"/>
  <c r="A202" i="553"/>
  <c r="A201" i="553"/>
  <c r="H79" i="571"/>
  <c r="I79" i="571"/>
  <c r="G79" i="571"/>
  <c r="A200" i="553"/>
  <c r="A199" i="553"/>
  <c r="A198" i="553"/>
  <c r="A197" i="553"/>
  <c r="I74" i="571"/>
  <c r="H74" i="571"/>
  <c r="G74" i="571"/>
  <c r="I73" i="571"/>
  <c r="H73" i="571"/>
  <c r="G73" i="571"/>
  <c r="I70" i="571"/>
  <c r="H70" i="571"/>
  <c r="G70" i="571"/>
  <c r="A196" i="553"/>
  <c r="I50" i="571"/>
  <c r="G47" i="571"/>
  <c r="H46" i="571"/>
  <c r="B3" i="525"/>
  <c r="B2" i="525"/>
  <c r="A42" i="553" l="1"/>
  <c r="A44" i="553"/>
  <c r="A194" i="553"/>
  <c r="A195" i="553"/>
  <c r="D38" i="571"/>
  <c r="G39" i="571"/>
  <c r="H39" i="571"/>
  <c r="D40" i="571"/>
  <c r="D41" i="571"/>
  <c r="D42" i="571"/>
  <c r="D43" i="571"/>
  <c r="I39" i="571"/>
  <c r="F40" i="587"/>
  <c r="D40" i="587"/>
  <c r="F36" i="587"/>
  <c r="F28" i="587"/>
  <c r="D28" i="587"/>
  <c r="F24" i="587"/>
  <c r="F16" i="587"/>
  <c r="D16" i="587"/>
  <c r="F12" i="587"/>
  <c r="F40" i="586"/>
  <c r="D40" i="586"/>
  <c r="F36" i="586"/>
  <c r="F28" i="586"/>
  <c r="D28" i="586"/>
  <c r="F24" i="586"/>
  <c r="F16" i="586"/>
  <c r="D16" i="586"/>
  <c r="F12" i="586"/>
  <c r="F40" i="585"/>
  <c r="D40" i="585"/>
  <c r="F36" i="585"/>
  <c r="F28" i="585"/>
  <c r="D28" i="585"/>
  <c r="F24" i="585"/>
  <c r="F16" i="585"/>
  <c r="D16" i="585"/>
  <c r="F12" i="585"/>
  <c r="F40" i="584"/>
  <c r="D40" i="584"/>
  <c r="F36" i="584"/>
  <c r="F28" i="584"/>
  <c r="D28" i="584"/>
  <c r="F24" i="584"/>
  <c r="F16" i="584"/>
  <c r="D16" i="584"/>
  <c r="F12" i="584"/>
  <c r="F40" i="569"/>
  <c r="D40" i="569"/>
  <c r="F36" i="569"/>
  <c r="F28" i="569"/>
  <c r="D28" i="569"/>
  <c r="F24" i="569"/>
  <c r="F16" i="569"/>
  <c r="D16" i="569"/>
  <c r="F12" i="569"/>
  <c r="A193" i="553"/>
  <c r="A179" i="553"/>
  <c r="A180" i="553"/>
  <c r="A181" i="553"/>
  <c r="A182" i="553"/>
  <c r="A183" i="553"/>
  <c r="A184" i="553"/>
  <c r="A185" i="553"/>
  <c r="A186" i="553"/>
  <c r="A187" i="553"/>
  <c r="A188" i="553"/>
  <c r="A189" i="553"/>
  <c r="A190" i="553"/>
  <c r="A191" i="553"/>
  <c r="A192" i="553"/>
  <c r="A167" i="553"/>
  <c r="A168" i="553"/>
  <c r="A169" i="553"/>
  <c r="A170" i="553"/>
  <c r="A171" i="553"/>
  <c r="A172" i="553"/>
  <c r="A173" i="553"/>
  <c r="A174" i="553"/>
  <c r="A175" i="553"/>
  <c r="A176" i="553"/>
  <c r="A177" i="553"/>
  <c r="A178" i="553"/>
  <c r="A32" i="553"/>
  <c r="A33" i="553"/>
  <c r="A34" i="553"/>
  <c r="A35" i="553"/>
  <c r="A36" i="553"/>
  <c r="A37" i="553"/>
  <c r="A38" i="553"/>
  <c r="A39" i="553"/>
  <c r="A40" i="553"/>
  <c r="A41" i="553"/>
  <c r="A43" i="553"/>
  <c r="A45" i="553"/>
  <c r="A46" i="553"/>
  <c r="A47" i="553"/>
  <c r="A48" i="553"/>
  <c r="A49" i="553"/>
  <c r="A50" i="553"/>
  <c r="A51" i="553"/>
  <c r="A52" i="553"/>
  <c r="A53" i="553"/>
  <c r="A54" i="553"/>
  <c r="A55" i="553"/>
  <c r="A56" i="553"/>
  <c r="A57" i="553"/>
  <c r="A58" i="553"/>
  <c r="A59" i="553"/>
  <c r="A60" i="553"/>
  <c r="A61" i="553"/>
  <c r="A62" i="553"/>
  <c r="A63" i="553"/>
  <c r="A64" i="553"/>
  <c r="A65" i="553"/>
  <c r="A66" i="553"/>
  <c r="A67" i="553"/>
  <c r="A68" i="553"/>
  <c r="A69" i="553"/>
  <c r="A70" i="553"/>
  <c r="A71" i="553"/>
  <c r="A72" i="553"/>
  <c r="A73" i="553"/>
  <c r="A74" i="553"/>
  <c r="A75" i="553"/>
  <c r="A76" i="553"/>
  <c r="A77" i="553"/>
  <c r="A78" i="553"/>
  <c r="A79" i="553"/>
  <c r="A80" i="553"/>
  <c r="A81" i="553"/>
  <c r="A82" i="553"/>
  <c r="A83" i="553"/>
  <c r="A84" i="553"/>
  <c r="A85" i="553"/>
  <c r="A86" i="553"/>
  <c r="A87" i="553"/>
  <c r="A88" i="553"/>
  <c r="A89" i="553"/>
  <c r="A90" i="553"/>
  <c r="A91" i="553"/>
  <c r="A92" i="553"/>
  <c r="A93" i="553"/>
  <c r="A94" i="553"/>
  <c r="A95" i="553"/>
  <c r="A96" i="553"/>
  <c r="A97" i="553"/>
  <c r="A98" i="553"/>
  <c r="A99" i="553"/>
  <c r="A100" i="553"/>
  <c r="A101" i="553"/>
  <c r="A102" i="553"/>
  <c r="A103" i="553"/>
  <c r="A104" i="553"/>
  <c r="A105" i="553"/>
  <c r="A106" i="553"/>
  <c r="A107" i="553"/>
  <c r="A108" i="553"/>
  <c r="A109" i="553"/>
  <c r="A110" i="553"/>
  <c r="A111" i="553"/>
  <c r="A112" i="553"/>
  <c r="A113" i="553"/>
  <c r="A114" i="553"/>
  <c r="A115" i="553"/>
  <c r="A116" i="553"/>
  <c r="A117" i="553"/>
  <c r="A118" i="553"/>
  <c r="A119" i="553"/>
  <c r="A120" i="553"/>
  <c r="A121" i="553"/>
  <c r="A122" i="553"/>
  <c r="A123" i="553"/>
  <c r="A124" i="553"/>
  <c r="A125" i="553"/>
  <c r="A126" i="553"/>
  <c r="A127" i="553"/>
  <c r="A128" i="553"/>
  <c r="A129" i="553"/>
  <c r="A130" i="553"/>
  <c r="A131" i="553"/>
  <c r="A132" i="553"/>
  <c r="A133" i="553"/>
  <c r="A134" i="553"/>
  <c r="A135" i="553"/>
  <c r="A136" i="553"/>
  <c r="A137" i="553"/>
  <c r="A138" i="553"/>
  <c r="A139" i="553"/>
  <c r="A140" i="553"/>
  <c r="A141" i="553"/>
  <c r="A142" i="553"/>
  <c r="A143" i="553"/>
  <c r="A144" i="553"/>
  <c r="A145" i="553"/>
  <c r="A146" i="553"/>
  <c r="A147" i="553"/>
  <c r="A148" i="553"/>
  <c r="A149" i="553"/>
  <c r="A150" i="553"/>
  <c r="A151" i="553"/>
  <c r="A152" i="553"/>
  <c r="A153" i="553"/>
  <c r="A154" i="553"/>
  <c r="A155" i="553"/>
  <c r="A156" i="553"/>
  <c r="A157" i="553"/>
  <c r="A158" i="553"/>
  <c r="A159" i="553"/>
  <c r="A160" i="553"/>
  <c r="A161" i="553"/>
  <c r="A162" i="553"/>
  <c r="A163" i="553"/>
  <c r="A164" i="553"/>
  <c r="A165" i="553"/>
  <c r="A166" i="553"/>
  <c r="L10" i="574"/>
  <c r="K10" i="574"/>
  <c r="V30" i="572"/>
  <c r="V27" i="572"/>
  <c r="Q27" i="572"/>
  <c r="I66" i="571"/>
  <c r="I32" i="571"/>
  <c r="I30" i="571" s="1"/>
  <c r="I122" i="571" s="1"/>
  <c r="I28" i="571"/>
  <c r="I27" i="571"/>
  <c r="I7" i="571"/>
  <c r="J10" i="574"/>
  <c r="I10" i="574"/>
  <c r="V23" i="572"/>
  <c r="V20" i="572"/>
  <c r="Q20" i="572"/>
  <c r="H66" i="571"/>
  <c r="H32" i="571"/>
  <c r="H28" i="571"/>
  <c r="H27" i="571"/>
  <c r="H7" i="571"/>
  <c r="V16" i="572"/>
  <c r="V13" i="572"/>
  <c r="Q13" i="572"/>
  <c r="A31" i="553"/>
  <c r="A30" i="553"/>
  <c r="A29" i="553"/>
  <c r="A28" i="553"/>
  <c r="A27" i="553"/>
  <c r="A26" i="553"/>
  <c r="A23" i="553"/>
  <c r="A24" i="553"/>
  <c r="A25" i="553"/>
  <c r="A20" i="553"/>
  <c r="A21" i="553"/>
  <c r="A22" i="553"/>
  <c r="R14" i="566"/>
  <c r="R13" i="566"/>
  <c r="A19" i="553"/>
  <c r="R12" i="566"/>
  <c r="P12" i="566" a="1"/>
  <c r="P12" i="566" s="1"/>
  <c r="M12" i="566"/>
  <c r="M13" i="566"/>
  <c r="M14" i="566"/>
  <c r="H30" i="571" l="1"/>
  <c r="H122" i="571" s="1"/>
  <c r="F42" i="437"/>
  <c r="G32" i="571" l="1"/>
  <c r="A18" i="553" l="1"/>
  <c r="A12" i="553"/>
  <c r="A13" i="553"/>
  <c r="A14" i="553"/>
  <c r="A15" i="553"/>
  <c r="A16" i="553"/>
  <c r="A17" i="553"/>
  <c r="A4" i="553"/>
  <c r="A5" i="553"/>
  <c r="A6" i="553"/>
  <c r="A7" i="553"/>
  <c r="A8" i="553"/>
  <c r="A9" i="553"/>
  <c r="A10" i="553"/>
  <c r="A11" i="553"/>
  <c r="A1" i="553"/>
  <c r="A2" i="553"/>
  <c r="A3" i="553"/>
  <c r="V86" i="471" l="1"/>
  <c r="Q81" i="471"/>
  <c r="V79" i="471"/>
  <c r="Q79" i="471"/>
  <c r="V72" i="471"/>
  <c r="V69" i="471"/>
  <c r="Q69" i="471"/>
  <c r="F58" i="471"/>
  <c r="D58" i="471"/>
  <c r="F54" i="471"/>
  <c r="M45" i="471"/>
  <c r="R25" i="471"/>
  <c r="R20" i="471"/>
  <c r="R15" i="471"/>
  <c r="P15" i="471" a="1"/>
  <c r="P15" i="471" s="1"/>
  <c r="E17" i="205"/>
  <c r="D17" i="205"/>
  <c r="D8" i="431"/>
  <c r="M12" i="564"/>
  <c r="F95" i="573"/>
  <c r="F94" i="573"/>
  <c r="F93" i="573"/>
  <c r="F92" i="573"/>
  <c r="K91" i="573"/>
  <c r="J91" i="573"/>
  <c r="I91" i="573"/>
  <c r="F91" i="573"/>
  <c r="F90" i="573"/>
  <c r="F89" i="573"/>
  <c r="F88" i="573"/>
  <c r="F87" i="573"/>
  <c r="K86" i="573"/>
  <c r="J86" i="573"/>
  <c r="I86" i="573"/>
  <c r="F86" i="573"/>
  <c r="J85" i="573"/>
  <c r="I85" i="573"/>
  <c r="F85" i="573"/>
  <c r="J84" i="573"/>
  <c r="I84" i="573"/>
  <c r="F84" i="573"/>
  <c r="J83" i="573"/>
  <c r="I83" i="573"/>
  <c r="F83" i="573"/>
  <c r="J82" i="573"/>
  <c r="I82" i="573"/>
  <c r="F82" i="573"/>
  <c r="F81" i="573"/>
  <c r="H78" i="573"/>
  <c r="F78" i="573"/>
  <c r="H77" i="573"/>
  <c r="F77" i="573"/>
  <c r="F76" i="573"/>
  <c r="F24" i="573"/>
  <c r="J23" i="573"/>
  <c r="J19" i="573" s="1"/>
  <c r="I23" i="573"/>
  <c r="F23" i="573"/>
  <c r="F21" i="573"/>
  <c r="J20" i="573"/>
  <c r="I20" i="573"/>
  <c r="I19" i="573" s="1"/>
  <c r="F20" i="573"/>
  <c r="H10" i="574"/>
  <c r="G10" i="574"/>
  <c r="G66" i="571"/>
  <c r="G30" i="571"/>
  <c r="G122" i="571" s="1"/>
  <c r="G28" i="571"/>
  <c r="G27" i="571"/>
  <c r="D11" i="571"/>
  <c r="D10" i="571"/>
  <c r="D9" i="571"/>
  <c r="D8" i="571"/>
  <c r="G7" i="571"/>
  <c r="D6" i="571"/>
  <c r="D5" i="556"/>
  <c r="D4" i="556"/>
  <c r="M25" i="471"/>
  <c r="M15" i="471"/>
  <c r="M65" i="571"/>
  <c r="R82" i="471"/>
  <c r="M63" i="571"/>
  <c r="R81" i="471"/>
  <c r="M20" i="471"/>
  <c r="J81" i="573" l="1"/>
  <c r="I81" i="573"/>
  <c r="F4" i="437"/>
</calcChain>
</file>

<file path=xl/comments1.xml><?xml version="1.0" encoding="utf-8"?>
<comments xmlns="http://schemas.openxmlformats.org/spreadsheetml/2006/main">
  <authors>
    <author>User</author>
  </authors>
  <commentList>
    <comment ref="D8" authorId="0">
      <text>
        <r>
          <rPr>
            <sz val="9"/>
            <color indexed="81"/>
            <rFont val="Tahoma"/>
            <family val="2"/>
            <charset val="204"/>
          </rPr>
          <t>Для перехода к Форме 
дважды кликните по этой ячейке</t>
        </r>
      </text>
    </comment>
    <comment ref="D20" authorId="0">
      <text>
        <r>
          <rPr>
            <sz val="9"/>
            <color indexed="81"/>
            <rFont val="Tahoma"/>
            <family val="2"/>
            <charset val="204"/>
          </rPr>
          <t>Для перехода к Форме 
дважды кликните по этой ячейке</t>
        </r>
      </text>
    </comment>
    <comment ref="D32" authorId="0">
      <text>
        <r>
          <rPr>
            <sz val="9"/>
            <color indexed="81"/>
            <rFont val="Tahoma"/>
            <family val="2"/>
            <charset val="204"/>
          </rPr>
          <t>Для перехода к Форме 
дважды кликните по этой ячейке</t>
        </r>
      </text>
    </comment>
  </commentList>
</comments>
</file>

<file path=xl/comments2.xml><?xml version="1.0" encoding="utf-8"?>
<comments xmlns="http://schemas.openxmlformats.org/spreadsheetml/2006/main">
  <authors>
    <author>User</author>
  </authors>
  <commentList>
    <comment ref="G25" authorId="0">
      <text>
        <r>
          <rPr>
            <sz val="9"/>
            <color indexed="81"/>
            <rFont val="Tahoma"/>
            <family val="2"/>
            <charset val="204"/>
          </rPr>
          <t>Для перехода к Форме 1.0.1 
дважды кликните по этой ячейке</t>
        </r>
      </text>
    </comment>
    <comment ref="H25" authorId="0">
      <text>
        <r>
          <rPr>
            <sz val="9"/>
            <color indexed="81"/>
            <rFont val="Tahoma"/>
            <family val="2"/>
            <charset val="204"/>
          </rPr>
          <t>Для перехода к Форме 1.0.1 
дважды кликните по этой ячейке</t>
        </r>
      </text>
    </comment>
    <comment ref="I25" authorId="0">
      <text>
        <r>
          <rPr>
            <sz val="9"/>
            <color indexed="81"/>
            <rFont val="Tahoma"/>
            <family val="2"/>
            <charset val="204"/>
          </rPr>
          <t>Для перехода к Форме 1.0.1 
дважды кликните по этой ячейке</t>
        </r>
      </text>
    </comment>
  </commentList>
</comments>
</file>

<file path=xl/comments3.xml><?xml version="1.0" encoding="utf-8"?>
<comments xmlns="http://schemas.openxmlformats.org/spreadsheetml/2006/main">
  <authors>
    <author>User</author>
  </authors>
  <commentList>
    <comment ref="D8" authorId="0">
      <text>
        <r>
          <rPr>
            <sz val="9"/>
            <color indexed="81"/>
            <rFont val="Tahoma"/>
            <family val="2"/>
            <charset val="204"/>
          </rPr>
          <t>Для перехода к Форме 
дважды кликните по этой ячейке</t>
        </r>
      </text>
    </comment>
    <comment ref="D20" authorId="0">
      <text>
        <r>
          <rPr>
            <sz val="9"/>
            <color indexed="81"/>
            <rFont val="Tahoma"/>
            <family val="2"/>
            <charset val="204"/>
          </rPr>
          <t>Для перехода к Форме 
дважды кликните по этой ячейке</t>
        </r>
      </text>
    </comment>
    <comment ref="D32" authorId="0">
      <text>
        <r>
          <rPr>
            <sz val="9"/>
            <color indexed="81"/>
            <rFont val="Tahoma"/>
            <family val="2"/>
            <charset val="204"/>
          </rPr>
          <t>Для перехода к Форме 
дважды кликните по этой ячейке</t>
        </r>
      </text>
    </comment>
  </commentList>
</comments>
</file>

<file path=xl/comments4.xml><?xml version="1.0" encoding="utf-8"?>
<comments xmlns="http://schemas.openxmlformats.org/spreadsheetml/2006/main">
  <authors>
    <author>--</author>
  </authors>
  <commentList>
    <comment ref="E12" authorId="0">
      <text>
        <r>
          <rPr>
            <sz val="9"/>
            <color indexed="81"/>
            <rFont val="Tahoma"/>
            <family val="2"/>
            <charset val="204"/>
          </rPr>
          <t>Для перехода к Форме 1.0.1 
дважды кликните по этой ячейке</t>
        </r>
      </text>
    </comment>
    <comment ref="E19" authorId="0">
      <text>
        <r>
          <rPr>
            <sz val="9"/>
            <color indexed="81"/>
            <rFont val="Tahoma"/>
            <family val="2"/>
            <charset val="204"/>
          </rPr>
          <t>Для перехода к Форме 1.0.1 
дважды кликните по этой ячейке</t>
        </r>
      </text>
    </comment>
    <comment ref="E26" authorId="0">
      <text>
        <r>
          <rPr>
            <sz val="9"/>
            <color indexed="81"/>
            <rFont val="Tahoma"/>
            <family val="2"/>
            <charset val="204"/>
          </rPr>
          <t>Для перехода к Форме 1.0.1 
дважды кликните по этой ячейке</t>
        </r>
      </text>
    </comment>
  </commentList>
</comments>
</file>

<file path=xl/comments5.xml><?xml version="1.0" encoding="utf-8"?>
<comments xmlns="http://schemas.openxmlformats.org/spreadsheetml/2006/main">
  <authors>
    <author>User</author>
  </authors>
  <commentList>
    <comment ref="D8" authorId="0">
      <text>
        <r>
          <rPr>
            <sz val="9"/>
            <color indexed="81"/>
            <rFont val="Tahoma"/>
            <family val="2"/>
            <charset val="204"/>
          </rPr>
          <t>Для перехода к Форме 
дважды кликните по этой ячейке</t>
        </r>
      </text>
    </comment>
    <comment ref="D20" authorId="0">
      <text>
        <r>
          <rPr>
            <sz val="9"/>
            <color indexed="81"/>
            <rFont val="Tahoma"/>
            <family val="2"/>
            <charset val="204"/>
          </rPr>
          <t>Для перехода к Форме 
дважды кликните по этой ячейке</t>
        </r>
      </text>
    </comment>
    <comment ref="D32" authorId="0">
      <text>
        <r>
          <rPr>
            <sz val="9"/>
            <color indexed="81"/>
            <rFont val="Tahoma"/>
            <family val="2"/>
            <charset val="204"/>
          </rPr>
          <t>Для перехода к Форме 
дважды кликните по этой ячейке</t>
        </r>
      </text>
    </comment>
  </commentList>
</comments>
</file>

<file path=xl/comments6.xml><?xml version="1.0" encoding="utf-8"?>
<comments xmlns="http://schemas.openxmlformats.org/spreadsheetml/2006/main">
  <authors>
    <author>User</author>
  </authors>
  <commentList>
    <comment ref="G8" authorId="0">
      <text>
        <r>
          <rPr>
            <sz val="9"/>
            <color indexed="81"/>
            <rFont val="Tahoma"/>
            <family val="2"/>
            <charset val="204"/>
          </rPr>
          <t>Для перехода к Форме 1.0.1 
дважды кликните по этой ячейке</t>
        </r>
      </text>
    </comment>
    <comment ref="I8" authorId="0">
      <text>
        <r>
          <rPr>
            <sz val="9"/>
            <color indexed="81"/>
            <rFont val="Tahoma"/>
            <family val="2"/>
            <charset val="204"/>
          </rPr>
          <t>Для перехода к Форме 1.0.1 
дважды кликните по этой ячейке</t>
        </r>
      </text>
    </comment>
    <comment ref="K8" authorId="0">
      <text>
        <r>
          <rPr>
            <sz val="9"/>
            <color indexed="81"/>
            <rFont val="Tahoma"/>
            <family val="2"/>
            <charset val="204"/>
          </rPr>
          <t>Для перехода к Форме 1.0.1 
дважды кликните по этой ячейке</t>
        </r>
      </text>
    </comment>
  </commentList>
</comments>
</file>

<file path=xl/comments7.xml><?xml version="1.0" encoding="utf-8"?>
<comments xmlns="http://schemas.openxmlformats.org/spreadsheetml/2006/main">
  <authors>
    <author>User</author>
  </authors>
  <commentList>
    <comment ref="D8" authorId="0">
      <text>
        <r>
          <rPr>
            <sz val="9"/>
            <color indexed="81"/>
            <rFont val="Tahoma"/>
            <family val="2"/>
            <charset val="204"/>
          </rPr>
          <t>Для перехода к Форме 
дважды кликните по этой ячейке</t>
        </r>
      </text>
    </comment>
    <comment ref="D20" authorId="0">
      <text>
        <r>
          <rPr>
            <sz val="9"/>
            <color indexed="81"/>
            <rFont val="Tahoma"/>
            <family val="2"/>
            <charset val="204"/>
          </rPr>
          <t>Для перехода к Форме 
дважды кликните по этой ячейке</t>
        </r>
      </text>
    </comment>
    <comment ref="D32" authorId="0">
      <text>
        <r>
          <rPr>
            <sz val="9"/>
            <color indexed="81"/>
            <rFont val="Tahoma"/>
            <family val="2"/>
            <charset val="204"/>
          </rPr>
          <t>Для перехода к Форме 
дважды кликните по этой ячейке</t>
        </r>
      </text>
    </comment>
  </commentList>
</comments>
</file>

<file path=xl/comments8.xml><?xml version="1.0" encoding="utf-8"?>
<comments xmlns="http://schemas.openxmlformats.org/spreadsheetml/2006/main">
  <authors>
    <author>--</author>
  </authors>
  <commentList>
    <comment ref="I8" authorId="0">
      <text>
        <r>
          <rPr>
            <sz val="9"/>
            <color indexed="81"/>
            <rFont val="Tahoma"/>
            <family val="2"/>
            <charset val="204"/>
          </rPr>
          <t>Для перехода к Форме 1.0.1 
дважды кликните по этой ячейке</t>
        </r>
      </text>
    </comment>
  </commentList>
</comments>
</file>

<file path=xl/comments9.xml><?xml version="1.0" encoding="utf-8"?>
<comments xmlns="http://schemas.openxmlformats.org/spreadsheetml/2006/main">
  <authors>
    <author>User</author>
  </authors>
  <commentList>
    <comment ref="D8" authorId="0">
      <text>
        <r>
          <rPr>
            <sz val="9"/>
            <color indexed="81"/>
            <rFont val="Tahoma"/>
            <family val="2"/>
            <charset val="204"/>
          </rPr>
          <t>Для перехода к Форме 
дважды кликните по этой ячейке</t>
        </r>
      </text>
    </comment>
    <comment ref="D20" authorId="0">
      <text>
        <r>
          <rPr>
            <sz val="9"/>
            <color indexed="81"/>
            <rFont val="Tahoma"/>
            <family val="2"/>
            <charset val="204"/>
          </rPr>
          <t>Для перехода к Форме 
дважды кликните по этой ячейке</t>
        </r>
      </text>
    </comment>
    <comment ref="D32" authorId="0">
      <text>
        <r>
          <rPr>
            <sz val="9"/>
            <color indexed="81"/>
            <rFont val="Tahoma"/>
            <family val="2"/>
            <charset val="204"/>
          </rPr>
          <t>Для перехода к Форме 
дважды кликните по этой ячейке</t>
        </r>
      </text>
    </comment>
  </commentList>
</comments>
</file>

<file path=xl/comments10.xml><?xml version="1.0" encoding="utf-8"?>
<comments xmlns="http://schemas.openxmlformats.org/spreadsheetml/2006/main">
  <authors>
    <author>User</author>
    <author>--</author>
  </authors>
  <commentList>
    <comment ref="D50" authorId="0">
      <text>
        <r>
          <rPr>
            <sz val="9"/>
            <color indexed="81"/>
            <rFont val="Tahoma"/>
            <family val="2"/>
            <charset val="204"/>
          </rPr>
          <t>Для перехода к Форме 
дважды кликните по этой ячейке</t>
        </r>
      </text>
    </comment>
    <comment ref="E68" authorId="1">
      <text>
        <r>
          <rPr>
            <sz val="9"/>
            <color indexed="81"/>
            <rFont val="Tahoma"/>
            <family val="2"/>
            <charset val="204"/>
          </rPr>
          <t>Для перехода к Форме 1.0.1 
дважды кликните по этой ячейке</t>
        </r>
      </text>
    </comment>
    <comment ref="E78" authorId="1">
      <text>
        <r>
          <rPr>
            <sz val="9"/>
            <color indexed="81"/>
            <rFont val="Tahoma"/>
            <family val="2"/>
            <charset val="204"/>
          </rPr>
          <t>Для перехода к Форме 1.0.1 
дважды кликните по этой ячейке</t>
        </r>
      </text>
    </comment>
  </commentList>
</comments>
</file>

<file path=xl/sharedStrings.xml><?xml version="1.0" encoding="utf-8"?>
<sst xmlns="http://schemas.openxmlformats.org/spreadsheetml/2006/main" count="4663" uniqueCount="2333">
  <si>
    <t>2</t>
  </si>
  <si>
    <t>3</t>
  </si>
  <si>
    <t>4</t>
  </si>
  <si>
    <t>Субъект РФ</t>
  </si>
  <si>
    <t>ИНН</t>
  </si>
  <si>
    <t>КПП</t>
  </si>
  <si>
    <t>Комментарии</t>
  </si>
  <si>
    <t>Результат проверки</t>
  </si>
  <si>
    <t>Расчетные листы</t>
  </si>
  <si>
    <t>Скрытые листы</t>
  </si>
  <si>
    <t>Инструкция</t>
  </si>
  <si>
    <t>Титульный</t>
  </si>
  <si>
    <t>5</t>
  </si>
  <si>
    <t>6</t>
  </si>
  <si>
    <t>Дата/Время</t>
  </si>
  <si>
    <t>Сообщение</t>
  </si>
  <si>
    <t>Статус</t>
  </si>
  <si>
    <t>logical</t>
  </si>
  <si>
    <t>да</t>
  </si>
  <si>
    <t>нет</t>
  </si>
  <si>
    <t>year_list</t>
  </si>
  <si>
    <t>Фамилия, имя, отчество</t>
  </si>
  <si>
    <t>Должность</t>
  </si>
  <si>
    <t>e-mail</t>
  </si>
  <si>
    <t>Причина</t>
  </si>
  <si>
    <t>№ п/п</t>
  </si>
  <si>
    <t>1</t>
  </si>
  <si>
    <t>Является ли данное юридическое лицо подразделением (филиалом) другой организации</t>
  </si>
  <si>
    <t>(код) номер телефона</t>
  </si>
  <si>
    <t>Комментарий</t>
  </si>
  <si>
    <t>Добавить</t>
  </si>
  <si>
    <t>7</t>
  </si>
  <si>
    <t>8</t>
  </si>
  <si>
    <t>Месяц
(MONTH)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</si>
  <si>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</si>
  <si>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</si>
  <si>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</si>
  <si>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</si>
  <si>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</si>
  <si>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</si>
  <si>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</si>
  <si>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</si>
  <si>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</si>
  <si>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</si>
  <si>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</si>
  <si>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</si>
  <si>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На официальном сайте организации</t>
  </si>
  <si>
    <t>На сайте регулирующего органа</t>
  </si>
  <si>
    <t>Месяц
(kind_of_publication)</t>
  </si>
  <si>
    <t>Добавить МО</t>
  </si>
  <si>
    <t>Добавить МР</t>
  </si>
  <si>
    <t>версия шаблона
 (DocProp_Version)</t>
  </si>
  <si>
    <t>код шаблона
(DocProp_TemplateCode)</t>
  </si>
  <si>
    <t>сфера
(TSphere)</t>
  </si>
  <si>
    <t>сфера(латиница)
(TSphere_trans)</t>
  </si>
  <si>
    <t>сфера расширено
(TSphere_full)</t>
  </si>
  <si>
    <t>Квартал
(QUARTER)</t>
  </si>
  <si>
    <t>I квартал</t>
  </si>
  <si>
    <t>II квартал</t>
  </si>
  <si>
    <t>III квартал</t>
  </si>
  <si>
    <t>IV квартал</t>
  </si>
  <si>
    <t>y</t>
  </si>
  <si>
    <t>никогда не проверять наличие обновлений (не рекомендуется)</t>
  </si>
  <si>
    <t>проверять доступные обновления (рекомендуется)</t>
  </si>
  <si>
    <t>При наличии подключения к Интернет, можно автоматически проверять наличие доступных обновлений. Выберите способ оповещения о наличии обновлений для отчёта:</t>
  </si>
  <si>
    <t>• При сохранении шаблона осуществляется проверка корректности данных, в том числе на наличие значений в ячейках, обязательных для заполнения
• Если какая-то ячейка не удовлетворяет условию проверки, на лист «Проверка» добавляется гиперссылка на данную ячейку и указывается причина ошибки
• В колонке «Статус» для каждого сообщения возможны 2 значения: ошибка и предупреждение
• При наличии сообщений со статусом «Ошибка» шаблон будет отклонён системой и не будет загружен в хранилище данных, сообщения со статусом «Предупреждение» носят информационный характер, и такой шаблон будет принят системой</t>
  </si>
  <si>
    <t>A</t>
  </si>
  <si>
    <t xml:space="preserve"> - с формулами и константами</t>
  </si>
  <si>
    <t xml:space="preserve"> (требуется обновление)</t>
  </si>
  <si>
    <t xml:space="preserve"> - обязательные для заполнения</t>
  </si>
  <si>
    <t xml:space="preserve"> - не обязательные для заполнения</t>
  </si>
  <si>
    <t>Гкал/час</t>
  </si>
  <si>
    <t>куб.м/час</t>
  </si>
  <si>
    <t>Единица измерения объема оказываемых услуг ГВС
/kind_of_unit_GVS/</t>
  </si>
  <si>
    <t>тыс.куб.м/сутки</t>
  </si>
  <si>
    <t>Лог обновления</t>
  </si>
  <si>
    <t>Проверка</t>
  </si>
  <si>
    <t>AllSheetsInThisWorkbook</t>
  </si>
  <si>
    <t>TEHSHEET</t>
  </si>
  <si>
    <t>et_union_hor</t>
  </si>
  <si>
    <t>et_union_vert</t>
  </si>
  <si>
    <t>modInfo</t>
  </si>
  <si>
    <t>modReestr</t>
  </si>
  <si>
    <t>modfrmReestr</t>
  </si>
  <si>
    <t>modUpdTemplMain</t>
  </si>
  <si>
    <t>REESTR_ORG</t>
  </si>
  <si>
    <t>modClassifierValidate</t>
  </si>
  <si>
    <t>modProv</t>
  </si>
  <si>
    <t>modHyp</t>
  </si>
  <si>
    <t>modList00</t>
  </si>
  <si>
    <t>modList01</t>
  </si>
  <si>
    <t>modList02</t>
  </si>
  <si>
    <t>modfrmDateChoose</t>
  </si>
  <si>
    <t>modComm</t>
  </si>
  <si>
    <t>modThisWorkbook</t>
  </si>
  <si>
    <t>REESTR_MO</t>
  </si>
  <si>
    <t>modfrmReestrMR</t>
  </si>
  <si>
    <t>modfrmRegion</t>
  </si>
  <si>
    <t>modfrmCheckUpdates</t>
  </si>
  <si>
    <t>0.1</t>
  </si>
  <si>
    <r>
      <rPr>
        <b/>
        <sz val="9"/>
        <rFont val="Tahoma"/>
        <family val="2"/>
        <charset val="204"/>
      </rPr>
      <t>Тип отчета</t>
    </r>
    <r>
      <rPr>
        <sz val="9"/>
        <color indexed="8"/>
        <rFont val="Tahoma"/>
        <family val="2"/>
        <charset val="204"/>
      </rPr>
      <t xml:space="preserve">
data_type</t>
    </r>
  </si>
  <si>
    <t>Почтовый адрес регулируемой организации</t>
  </si>
  <si>
    <t>Без дифференциации</t>
  </si>
  <si>
    <t>Вид тарифа
/list_of_tariff/</t>
  </si>
  <si>
    <t>mr_id</t>
  </si>
  <si>
    <t>sys_id</t>
  </si>
  <si>
    <t>MR_LIST</t>
  </si>
  <si>
    <t>modfrmReestrObj</t>
  </si>
  <si>
    <t>Фамилия, имя, отчество руководителя</t>
  </si>
  <si>
    <t>ID_TARIFF_NAME</t>
  </si>
  <si>
    <t>VED_NAME</t>
  </si>
  <si>
    <t>REESTR_VT</t>
  </si>
  <si>
    <t>REESTR_VED</t>
  </si>
  <si>
    <t>Вид деятельности</t>
  </si>
  <si>
    <t>et_Comm</t>
  </si>
  <si>
    <t>Ссылка1</t>
  </si>
  <si>
    <t>Ссылка2</t>
  </si>
  <si>
    <t>Дата внесения изменений в информацию, подлежащую раскрытию</t>
  </si>
  <si>
    <t>Сведения</t>
  </si>
  <si>
    <t>Лист заполняется в случае, если на Титульном листе в поле "Тип отчета" выбрано значение «Изменения в раскрытой ранее информации».</t>
  </si>
  <si>
    <t>et_List03</t>
  </si>
  <si>
    <t>Сведения об изменении</t>
  </si>
  <si>
    <t>modList03</t>
  </si>
  <si>
    <t>DataOrg</t>
  </si>
  <si>
    <t>true</t>
  </si>
  <si>
    <t>REESTR_CHS</t>
  </si>
  <si>
    <t>Нет доступных обновлений, версия отчёта актуальна</t>
  </si>
  <si>
    <t>Если в предложенном Вам списке необходимая организация, МР/МО отсутствуют, обновите реестры с помощью кнопок
В результате синхронизации с базой данных список организаций (МР/МО) будет заменён актуальным (механизм синхронизации требует подключения к сети Интернет и основан на использовании протокола HTTPS (TCP порт 443))
Если после обновления Вам не удалось найти необходимую организацию в списке, обратитесь к ответственному за поддержание реестра Вашего региона.</t>
  </si>
  <si>
    <t>Организация</t>
  </si>
  <si>
    <t>Виды деятельности</t>
  </si>
  <si>
    <t>ID</t>
  </si>
  <si>
    <t>LINK_NAME</t>
  </si>
  <si>
    <t>REGION</t>
  </si>
  <si>
    <t>REESTR_LINK</t>
  </si>
  <si>
    <t>modHTTP</t>
  </si>
  <si>
    <t>modCheckCyan</t>
  </si>
  <si>
    <r>
      <t>Публикация</t>
    </r>
    <r>
      <rPr>
        <vertAlign val="superscript"/>
        <sz val="9"/>
        <color indexed="9"/>
        <rFont val="Tahoma"/>
        <family val="2"/>
        <charset val="204"/>
      </rPr>
      <t>2</t>
    </r>
  </si>
  <si>
    <t>Муниципальный район</t>
  </si>
  <si>
    <t>Муниципальное образование</t>
  </si>
  <si>
    <t>ОКТМО</t>
  </si>
  <si>
    <t>да/нет</t>
  </si>
  <si>
    <t/>
  </si>
  <si>
    <t>a</t>
  </si>
  <si>
    <t>Наименование территории оказания услуг для целей идентификации</t>
  </si>
  <si>
    <t>Муниципальные районы и муниципальные образования, на территории которых осуществляется оказание услуг</t>
  </si>
  <si>
    <t>Наименование</t>
  </si>
  <si>
    <t>auto</t>
  </si>
  <si>
    <t>МР</t>
  </si>
  <si>
    <t>МО</t>
  </si>
  <si>
    <t>Поле заполняется выбором значений из списка. Если значений для выбора нет - убедитесь, что лист "Территории" заполнен.</t>
  </si>
  <si>
    <t>Территории</t>
  </si>
  <si>
    <t>Дифференциация</t>
  </si>
  <si>
    <t>et_List07_1</t>
  </si>
  <si>
    <t>Тип отчета</t>
  </si>
  <si>
    <t>Единица измерения</t>
  </si>
  <si>
    <t>Сведения об изменениях в первоначально опубликованной информации</t>
  </si>
  <si>
    <t>modList07</t>
  </si>
  <si>
    <t>modList09</t>
  </si>
  <si>
    <t>REESTR_DS</t>
  </si>
  <si>
    <t>man</t>
  </si>
  <si>
    <t>Текущая дата</t>
  </si>
  <si>
    <t>et_List07_4</t>
  </si>
  <si>
    <t>et_List07_5</t>
  </si>
  <si>
    <t>Признак изменения данных на листе Доступ к товарам и услугам</t>
  </si>
  <si>
    <t>Добавить строку</t>
  </si>
  <si>
    <t>et_List09_0</t>
  </si>
  <si>
    <t>et_List09_1</t>
  </si>
  <si>
    <t>et_List09_2</t>
  </si>
  <si>
    <t>Алтайский край</t>
  </si>
  <si>
    <t>Амурская область</t>
  </si>
  <si>
    <t>Волгоградская область</t>
  </si>
  <si>
    <t>Кабардино-Балкарская республика</t>
  </si>
  <si>
    <t>Калининградская область</t>
  </si>
  <si>
    <t>Калужская область</t>
  </si>
  <si>
    <t>Кемеровская область</t>
  </si>
  <si>
    <t>Костромская область</t>
  </si>
  <si>
    <t>Ленинградская область</t>
  </si>
  <si>
    <t>Новосибирская область</t>
  </si>
  <si>
    <t>Омская область</t>
  </si>
  <si>
    <t>Оренбургская область</t>
  </si>
  <si>
    <t>Республика Башкортостан</t>
  </si>
  <si>
    <t>Республика Бурятия</t>
  </si>
  <si>
    <t>Республика Карелия</t>
  </si>
  <si>
    <t>Республика Крым</t>
  </si>
  <si>
    <t>Самарская область</t>
  </si>
  <si>
    <t>Ставропольский край</t>
  </si>
  <si>
    <t>Тверская область</t>
  </si>
  <si>
    <t>Томская область</t>
  </si>
  <si>
    <t>Тульская область</t>
  </si>
  <si>
    <t>Тюменская область</t>
  </si>
  <si>
    <t>Хабаровский край</t>
  </si>
  <si>
    <t>Ханты-Мансийский автономный округ</t>
  </si>
  <si>
    <t>В случае, если регулируемая организация осуществляет несколько видов деятельности, информация о которых подлежит раскрытию, информация по каждому виду деятельности раскрывается отдельно.</t>
  </si>
  <si>
    <t>ALL</t>
  </si>
  <si>
    <t>Дифференциация по территориям оказания услуг</t>
  </si>
  <si>
    <t>Добавить описание территории оказания услуг</t>
  </si>
  <si>
    <t>modServiceModule</t>
  </si>
  <si>
    <t>Ответственный за составление формы</t>
  </si>
  <si>
    <t>Белгородская область</t>
  </si>
  <si>
    <t>Еврейская автономная область</t>
  </si>
  <si>
    <t>Красноярский край</t>
  </si>
  <si>
    <t>Нижегородская область</t>
  </si>
  <si>
    <t>Пермский край</t>
  </si>
  <si>
    <t>Республика Татарстан</t>
  </si>
  <si>
    <t>Рязанская область</t>
  </si>
  <si>
    <t>Удмуртская республика</t>
  </si>
  <si>
    <t>Чувашская республика</t>
  </si>
  <si>
    <t>г.Севастополь</t>
  </si>
  <si>
    <t>Краснодарский край</t>
  </si>
  <si>
    <t>Республика Дагестан</t>
  </si>
  <si>
    <t>Ульяновская область</t>
  </si>
  <si>
    <t>Астраханская область</t>
  </si>
  <si>
    <t>Республика Калмыкия</t>
  </si>
  <si>
    <t>Ростовская область</t>
  </si>
  <si>
    <t>Челябинская область</t>
  </si>
  <si>
    <t>Информация</t>
  </si>
  <si>
    <t>• На рабочем месте должен быть установлен MS Office 2007 SP3, 2010, 2013, 2016 с полной версией MS Excel
• Макросы во время работы должны быть включены (!)
• Для корректной работы отчёта требуется выбрать низкий уровень безопасности
(В меню MS Excel 2007/2010/2013/2016: Параметры Excel | Центр управления безопасностью | Параметры центра управления безопасностью | Параметры макросов | Включить все макросы | ОК)
• Если Вы работаете в табличном процессоре MS Excel 2007 и выше, то можете использовать для работы формат XLSB (Двоичная книга Excel). При работе в формате XLSB заметно быстрее происходит сохранение файла, а также уменьшается размер по сравнению с форматами XLS и XLSM
• Не рекомендуется снимать защиту с листов и каким-либо образом модифицировать защищаемые формулы и расчётные поля, в противном случае, отчёт будет отклонён системой
• При сохранении не следует выбирать формат XLSX (Книга Excel), так как в указанном формате макросы, необходимые для работы отчёта, безвозвратно удаляются</t>
  </si>
  <si>
    <t xml:space="preserve"> - с выбором значений до двойному клику</t>
  </si>
  <si>
    <t>Обратиться за помощью в службу технической поддержки</t>
  </si>
  <si>
    <t>Инструкция по загрузке сопроводительных материалов</t>
  </si>
  <si>
    <t>Инструкция по работе с отчетной формой</t>
  </si>
  <si>
    <t>первичное раскрытие информации</t>
  </si>
  <si>
    <t>изменения в раскрытой ранее информации</t>
  </si>
  <si>
    <t>Отсутствует Интернет в границах территории МО, где организация осуществляет регулируемые виды деятельности</t>
  </si>
  <si>
    <r>
      <t xml:space="preserve">Форма 1.0.2 Информация о публикации в печатных изданиях </t>
    </r>
    <r>
      <rPr>
        <vertAlign val="superscript"/>
        <sz val="10"/>
        <rFont val="Tahoma"/>
        <family val="2"/>
        <charset val="204"/>
      </rPr>
      <t>2</t>
    </r>
  </si>
  <si>
    <t>Параметры формы</t>
  </si>
  <si>
    <t>Описание параметров формы</t>
  </si>
  <si>
    <t>Форма публикации</t>
  </si>
  <si>
    <t>Официальное печатное издание</t>
  </si>
  <si>
    <t>Номер</t>
  </si>
  <si>
    <t>Дата выпуска</t>
  </si>
  <si>
    <t>Ссылка на документ</t>
  </si>
  <si>
    <t>В колонке «Дата выпуска» дата выпуска печатного издания указывается в виде «ДД.ММ.ГГГГ».
В колонке «Ссылка на документ» указывается ссылка на отсканированную копию печатного издания, предварительно загруженную в хранилище федеральной государственной информационной системы «Единая информационно-аналитическая система «Федеральный орган регулирования - региональные органы регулирования - субъекты регулирования» (далее – ФГИС ЕИАС), с опубликованной информацией.
В случае публикации информации в нескольких печатных изданиях информация по каждому из них указывается в отдельной строке.</t>
  </si>
  <si>
    <r>
      <rPr>
        <vertAlign val="superscript"/>
        <sz val="9"/>
        <rFont val="Tahoma"/>
        <family val="2"/>
        <charset val="204"/>
      </rPr>
      <t>2</t>
    </r>
    <r>
      <rPr>
        <sz val="9"/>
        <rFont val="Tahoma"/>
        <family val="2"/>
        <charset val="204"/>
      </rPr>
      <t xml:space="preserve"> В данной форме публикуется информация по каждой из форм раскрытия, данные в которой относятся к муниципальному образованию, в котором отсутствует доступ в информационно-телекоммуникационную сеть «Интернет» (далее – сеть «Интернет»).</t>
    </r>
  </si>
  <si>
    <t>et_List04</t>
  </si>
  <si>
    <t>Перечень форм
(kind_of_forms)</t>
  </si>
  <si>
    <t>Форма 1.0.1</t>
  </si>
  <si>
    <t>Основные параметры раскрываемой информации</t>
  </si>
  <si>
    <t>размерженный МР</t>
  </si>
  <si>
    <t>флаг используемости территории на листе Перечень тарифов</t>
  </si>
  <si>
    <t>копия территорий</t>
  </si>
  <si>
    <t>МР (ОКТМО)</t>
  </si>
  <si>
    <t>0</t>
  </si>
  <si>
    <t>Наименование параметра</t>
  </si>
  <si>
    <r>
      <t xml:space="preserve">Форма 1.0.1 Основные параметры раскрываемой информации </t>
    </r>
    <r>
      <rPr>
        <vertAlign val="superscript"/>
        <sz val="9"/>
        <rFont val="Tahoma"/>
        <family val="2"/>
        <charset val="204"/>
      </rPr>
      <t>1</t>
    </r>
  </si>
  <si>
    <t>Дата заполнения/внесения изменений</t>
  </si>
  <si>
    <t>Указывается календарная дата первичного заполнения или внесения изменений в форму в виде «ДД.ММ.ГГГГ».</t>
  </si>
  <si>
    <t>Наименование централизованной системы коммунальной инфраструктуры</t>
  </si>
  <si>
    <t>Наименование регулируемого вида деятельности</t>
  </si>
  <si>
    <t>Указывается наименование вида регулируемой деятельности.</t>
  </si>
  <si>
    <t>Территория оказания услуги по регулируемому виду деятельности</t>
  </si>
  <si>
    <t>x</t>
  </si>
  <si>
    <t>Указывается наименование субъекта Российской Федерации</t>
  </si>
  <si>
    <t>муниципальный район</t>
  </si>
  <si>
    <t>Указывается наименование муниципального района, на территории которого организация оказывает услуги по регулируемому виду деятельности.</t>
  </si>
  <si>
    <t>муниципальное образование</t>
  </si>
  <si>
    <r>
      <t xml:space="preserve">  </t>
    </r>
    <r>
      <rPr>
        <vertAlign val="superscript"/>
        <sz val="9"/>
        <rFont val="Tahoma"/>
        <family val="2"/>
        <charset val="204"/>
      </rPr>
      <t>1</t>
    </r>
    <r>
      <rPr>
        <sz val="9"/>
        <rFont val="Tahoma"/>
        <family val="2"/>
        <charset val="204"/>
      </rPr>
      <t xml:space="preserve"> Информация по данной форме публикуется при раскрытии информации по каждой из форм.</t>
    </r>
  </si>
  <si>
    <t>2.1</t>
  </si>
  <si>
    <t>3.1</t>
  </si>
  <si>
    <t>4.1</t>
  </si>
  <si>
    <t>4.1.1.1</t>
  </si>
  <si>
    <t>4.1.1.1.1</t>
  </si>
  <si>
    <t>et_List02_st</t>
  </si>
  <si>
    <t>et_List02_ter</t>
  </si>
  <si>
    <t>et_List02_mr</t>
  </si>
  <si>
    <t>et_List02_mo</t>
  </si>
  <si>
    <t>Форма 1.0.2</t>
  </si>
  <si>
    <t>modList04</t>
  </si>
  <si>
    <t>REESTR_MO_FILTER</t>
  </si>
  <si>
    <t>5.1</t>
  </si>
  <si>
    <t>Архангельская область</t>
  </si>
  <si>
    <t>Брянская область</t>
  </si>
  <si>
    <t>Владимирская область</t>
  </si>
  <si>
    <t>Вологодская область</t>
  </si>
  <si>
    <t>Воронежская область</t>
  </si>
  <si>
    <t>г.Байконур</t>
  </si>
  <si>
    <t>г. Москва</t>
  </si>
  <si>
    <t>г.Санкт-Петербург</t>
  </si>
  <si>
    <t>Забайкальский край</t>
  </si>
  <si>
    <t>Ивановская область</t>
  </si>
  <si>
    <t>Иркутская область</t>
  </si>
  <si>
    <t>Камчатский край</t>
  </si>
  <si>
    <t>Карачаево-Черкесская республика</t>
  </si>
  <si>
    <t>Кировская область</t>
  </si>
  <si>
    <t>Курганская область</t>
  </si>
  <si>
    <t>Курская область</t>
  </si>
  <si>
    <t>Липецкая область</t>
  </si>
  <si>
    <t>Магаданская область</t>
  </si>
  <si>
    <t>Московская область</t>
  </si>
  <si>
    <t>Мурманская область</t>
  </si>
  <si>
    <t>Ненецкий автономный округ</t>
  </si>
  <si>
    <t>Новгородская область</t>
  </si>
  <si>
    <t>Орловская область</t>
  </si>
  <si>
    <t>Пензенская область</t>
  </si>
  <si>
    <t>Приморский край</t>
  </si>
  <si>
    <t>Псковская область</t>
  </si>
  <si>
    <t>Республика Адыгея</t>
  </si>
  <si>
    <t>Республика Алтай</t>
  </si>
  <si>
    <t>Республика Ингушетия</t>
  </si>
  <si>
    <t>Республика Коми</t>
  </si>
  <si>
    <t>Республика Марий Эл</t>
  </si>
  <si>
    <t>Республика Мордовия</t>
  </si>
  <si>
    <t>Республика Саха (Якутия)</t>
  </si>
  <si>
    <t>Республика Северная Осетия-Алания</t>
  </si>
  <si>
    <t>Республика Тыва</t>
  </si>
  <si>
    <t>Республика Хакасия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</si>
  <si>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</si>
  <si>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</si>
  <si>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</si>
  <si>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</si>
  <si>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Тамбовская область</t>
  </si>
  <si>
    <t>Чеченская республика</t>
  </si>
  <si>
    <t>Чукотский автономный округ</t>
  </si>
  <si>
    <t>Ямало-Ненецкий автономный округ</t>
  </si>
  <si>
    <t>Ярославская область</t>
  </si>
  <si>
    <t>ХВС</t>
  </si>
  <si>
    <t>VS</t>
  </si>
  <si>
    <t>Указывается наименование и код муниципального района, муниципального образования в соответствии с Общероссийским классификатором территорий муниципальных образований (далее - ОКТМО), входящего в муниципальный район, на территории которого организация оказывает услуги по регулируемому виду деятельности.
В случае оказания услуг по регулируемому виду деятельности на территории нескольких муниципальных районов (муниципальных образований) данные по каждому их них указываются в отдельной строке.</t>
  </si>
  <si>
    <t xml:space="preserve">Указывается наименование централизованной системы холодного водоснабжения/горячего водоснабжения/водоотведения/теплоснабжения, к которой относится размещаемая информация.
В случае наличия нескольких централизованных систем коммунальной инфраструктуры, информация по каждой из них указывается в отдельной строке. </t>
  </si>
  <si>
    <t>Дифференциация по централизованным системам коммунальной инфраструктуры</t>
  </si>
  <si>
    <t>Добавить централизованную систему коммунальной инфраструктуры</t>
  </si>
  <si>
    <t>Наименование организации</t>
  </si>
  <si>
    <t>Наименование филиала</t>
  </si>
  <si>
    <t>Условное наименование централизованной системы коммунальной инфраструктуры для целей идентификации.</t>
  </si>
  <si>
    <t>В случае, если регулируемыми организациями оказываются услуги по нескольким технологически не связанным между собой  централизованным системам коммунальной инфраструктуры и если в отношении указанных централизованных систем устанавливаются различные тарифы, то информация раскрывается отдельно по каждой централизованной системе коммунальной инфраструктуры.</t>
  </si>
  <si>
    <t>Отчётный период (год)</t>
  </si>
  <si>
    <t>Регулируемая организация осуществляет сдачу годового бухгалтерского баланса в налоговые органы</t>
  </si>
  <si>
    <t>Дата направления годового бухгалтерского баланса в налоговые органы</t>
  </si>
  <si>
    <t>Превышает ли выручка от регулируемой деятельности 80% совокупной выручки за отчетный год</t>
  </si>
  <si>
    <t>Организация выполняет инвестиционную программу</t>
  </si>
  <si>
    <t>Перечень муниципальных районов и муниципальных образований (территорий оказания услуг)</t>
  </si>
  <si>
    <t>Территория оказания услуг</t>
  </si>
  <si>
    <t>Добавить территорию оказания услуг</t>
  </si>
  <si>
    <t>Информация, подлежащая раскрытию</t>
  </si>
  <si>
    <t>Способ приобретения</t>
  </si>
  <si>
    <t>Средневзвешенная стоимость 1 кВт.ч (с учетом мощности)</t>
  </si>
  <si>
    <t>Расходы на оплату труда основного производственного персонала</t>
  </si>
  <si>
    <t>Отчисления на социальные нужды основного производственного персонала</t>
  </si>
  <si>
    <t>Расходы на оплату труда административно-управленческого персонала</t>
  </si>
  <si>
    <t>Отчисления на социальные нужды административно-управленческого персонала</t>
  </si>
  <si>
    <t>Расходы на амортизацию основных производственных средств</t>
  </si>
  <si>
    <t>Расходы на аренду имущества, используемого для осуществления регулируемого вида деятельности</t>
  </si>
  <si>
    <t>Расходы на текущий ремонт</t>
  </si>
  <si>
    <t>Расходы на капитальный ремонт</t>
  </si>
  <si>
    <t>Информация об объемах товаров и услуг, их стоимости и способах приобретения у тех организаций, сумма оплаты услуг которых превышает 20 процентов суммы расходов по указанной статье расходов</t>
  </si>
  <si>
    <t>Добавить прочие расходы</t>
  </si>
  <si>
    <t>Чистая прибыль, полученная от регулируемого вида деятельности, в том числе:</t>
  </si>
  <si>
    <t>Изменение стоимости основных фондов, в том числе:</t>
  </si>
  <si>
    <t>Годовая бухгалтерская отчетность, включая бухгалтерский баланс и приложения к нему</t>
  </si>
  <si>
    <t>9</t>
  </si>
  <si>
    <t>10</t>
  </si>
  <si>
    <t>11</t>
  </si>
  <si>
    <t>12</t>
  </si>
  <si>
    <t>13</t>
  </si>
  <si>
    <t>14</t>
  </si>
  <si>
    <t>15</t>
  </si>
  <si>
    <t>Среднесписочная численность основного производственного персонала</t>
  </si>
  <si>
    <t>16</t>
  </si>
  <si>
    <t>Реквизиты договора</t>
  </si>
  <si>
    <t>Наименование товара/услуги</t>
  </si>
  <si>
    <t>Объем приобретенных товаров, услуг</t>
  </si>
  <si>
    <t>Единица измерения объема</t>
  </si>
  <si>
    <t>Доля расходов, % (от суммы расходов по указанной статье)</t>
  </si>
  <si>
    <t>Добавить мероприятие</t>
  </si>
  <si>
    <t>Дата утверждения инвестиционной программы</t>
  </si>
  <si>
    <t>Наименование органа местного самоуправления, согласовавшего инвестиционную программу</t>
  </si>
  <si>
    <t>8.0</t>
  </si>
  <si>
    <t>i</t>
  </si>
  <si>
    <t>Добавить источники</t>
  </si>
  <si>
    <t>8.1</t>
  </si>
  <si>
    <t>Добавить год</t>
  </si>
  <si>
    <t>Целевые показатели инвестиционной программы</t>
  </si>
  <si>
    <t>9.1</t>
  </si>
  <si>
    <t>Срок окупаемости</t>
  </si>
  <si>
    <t>лет</t>
  </si>
  <si>
    <t>9.1.1</t>
  </si>
  <si>
    <t>Факт</t>
  </si>
  <si>
    <t>9.1.2</t>
  </si>
  <si>
    <t>План</t>
  </si>
  <si>
    <t>9.2</t>
  </si>
  <si>
    <t>Перебои в снабжении потребителей</t>
  </si>
  <si>
    <t>9.2.1</t>
  </si>
  <si>
    <t>9.2.2</t>
  </si>
  <si>
    <t>9.3</t>
  </si>
  <si>
    <t>Продолжительность (бесперебойность) поставки товаров и услуг</t>
  </si>
  <si>
    <t>9.3.1</t>
  </si>
  <si>
    <t>9.3.2</t>
  </si>
  <si>
    <t>9.4</t>
  </si>
  <si>
    <t>%</t>
  </si>
  <si>
    <t>9.4.1</t>
  </si>
  <si>
    <t>9.4.2</t>
  </si>
  <si>
    <t>9.5</t>
  </si>
  <si>
    <t>9.5.1</t>
  </si>
  <si>
    <t>9.5.2</t>
  </si>
  <si>
    <t>9.6</t>
  </si>
  <si>
    <t>9.6.1</t>
  </si>
  <si>
    <t>9.6.2</t>
  </si>
  <si>
    <t>9.7</t>
  </si>
  <si>
    <t>9.7.1</t>
  </si>
  <si>
    <t>9.7.2</t>
  </si>
  <si>
    <t>9.8</t>
  </si>
  <si>
    <t>9.8.1</t>
  </si>
  <si>
    <t>9.8.2</t>
  </si>
  <si>
    <t>9.9</t>
  </si>
  <si>
    <t>9.9.1</t>
  </si>
  <si>
    <t>9.9.2</t>
  </si>
  <si>
    <t>9.10</t>
  </si>
  <si>
    <t>Обеспеченность потребления товаров и услуг приборами учета</t>
  </si>
  <si>
    <t>9.10.1</t>
  </si>
  <si>
    <t>9.10.2</t>
  </si>
  <si>
    <t>Добавить показатель</t>
  </si>
  <si>
    <t>print</t>
  </si>
  <si>
    <t>10.0</t>
  </si>
  <si>
    <t>10.1</t>
  </si>
  <si>
    <t>3.2</t>
  </si>
  <si>
    <t>Дата сдачи годового бухгалтерского баланса в налоговые органы</t>
  </si>
  <si>
    <t>х</t>
  </si>
  <si>
    <t>Указывается календарная дата сдачи бухгалтерского баланса в налоговые органы в случае, если организация сдает бухгалтерский баланс в налоговые органы по виду регулируемой деятельности, в отношении которого размещаются данные. Дата указывается в виде «ДД.ММ.ГГГГ».</t>
  </si>
  <si>
    <t>тыс. руб.</t>
  </si>
  <si>
    <t>Указывается суммарная себестоимость производимых товаров.</t>
  </si>
  <si>
    <t>Себестоимость производимых товаров (оказываемых услуг) по регулируемому виду деятельности, включая:</t>
  </si>
  <si>
    <t>руб.</t>
  </si>
  <si>
    <t>тыс. кВт·ч</t>
  </si>
  <si>
    <t>3.3</t>
  </si>
  <si>
    <t>3.4</t>
  </si>
  <si>
    <t>3.5</t>
  </si>
  <si>
    <t>3.6</t>
  </si>
  <si>
    <t>3.7</t>
  </si>
  <si>
    <t>3.8</t>
  </si>
  <si>
    <t>Общепроизводственные расходы, в том числе:</t>
  </si>
  <si>
    <t>Указывается общая сумма общепроизводственных расходов.</t>
  </si>
  <si>
    <t>Указываются расходы на текущий ремонт, отнесенные к общепроизводственным расходам.</t>
  </si>
  <si>
    <t>Указываются расходы на капитальный ремонт, отнесенные к общепроизводственным расходам.</t>
  </si>
  <si>
    <t>Общехозяйственные расходы, в том числе:</t>
  </si>
  <si>
    <t>3.9</t>
  </si>
  <si>
    <t>Указывается общая сумма общехозяйственных расходов.</t>
  </si>
  <si>
    <t>Указываются расходы на текущий ремонт, отнесенные к общехозяйственным расходам.</t>
  </si>
  <si>
    <t>Указываются расходы на капитальный ремонт, отнесенные к общехозяйственным расходам.</t>
  </si>
  <si>
    <t>Расходы на капитальный и текущий ремонт основных производственных средств</t>
  </si>
  <si>
    <t>3.10</t>
  </si>
  <si>
    <t>3.11</t>
  </si>
  <si>
    <t>3.12</t>
  </si>
  <si>
    <t>Прочие расходы, которые подлежат отнесению на регулируемые виды деятельности, в том числе:</t>
  </si>
  <si>
    <t>4.2</t>
  </si>
  <si>
    <t>Размер расходования чистой прибыли на финансирование мероприятий, предусмотренных инвестиционной программой регулируемой организации</t>
  </si>
  <si>
    <t>Изменение стоимости основных фондов за счет их ввода в эксплуатацию (вывода из эксплуатации)</t>
  </si>
  <si>
    <t>Изменение стоимости основных фондов за счет их ввода в эксплуатацию</t>
  </si>
  <si>
    <t>Изменение стоимости основных фондов за счет их вывода в эксплуатацию</t>
  </si>
  <si>
    <t>Изменение стоимости основных фондов за счет их переоценки</t>
  </si>
  <si>
    <t>11.1</t>
  </si>
  <si>
    <t>11.2</t>
  </si>
  <si>
    <t>Информация о расходах на капитальный и текущий ремонт основных производственных средств, расходах на услуги производственного характера</t>
  </si>
  <si>
    <t>et_List05_4</t>
  </si>
  <si>
    <t>NOTSHOW</t>
  </si>
  <si>
    <t>Добавить поставщика</t>
  </si>
  <si>
    <t>Добавить товар/услугу</t>
  </si>
  <si>
    <t>Добавить способ</t>
  </si>
  <si>
    <t>Информация об объемах товаров и услуг, их стоимости и способах приобретения у организаций, в том числе:</t>
  </si>
  <si>
    <t>Указывается сумма стоимости приобретения товаров и услуг у организаций, сумма оплаты услуг которых превышает 20% суммы расходов на капитальный и текущий ремонт основных производственных средства</t>
  </si>
  <si>
    <t>\</t>
  </si>
  <si>
    <t>Стоимость, тыс. руб.</t>
  </si>
  <si>
    <t>1.1</t>
  </si>
  <si>
    <t>Итого по поставщику, в том числе</t>
  </si>
  <si>
    <t>Информация об основных потребительских характеристиках регулируемых товаров и услуг регулируемой организации и их соответствии установленным требованиям</t>
  </si>
  <si>
    <t>ед. на км</t>
  </si>
  <si>
    <t>ед.</t>
  </si>
  <si>
    <t>4.3</t>
  </si>
  <si>
    <t>Средняя продолжительность рассмотрения заявлений о подключении</t>
  </si>
  <si>
    <t>дн.</t>
  </si>
  <si>
    <t>Указывается ссылка на документ, предварительно загруженный в хранилище файлов ФГИС ЕИАС.</t>
  </si>
  <si>
    <t>В случае выполнения нескольких мероприятий информация по каждому из них указывается в отдельной колонке</t>
  </si>
  <si>
    <r>
      <t>Мероприятие</t>
    </r>
    <r>
      <rPr>
        <vertAlign val="superscript"/>
        <sz val="9"/>
        <rFont val="Tahoma"/>
        <family val="2"/>
        <charset val="204"/>
      </rPr>
      <t>2</t>
    </r>
  </si>
  <si>
    <t>Инвестиционная программа в целом</t>
  </si>
  <si>
    <t>Наименование инвестиционной программы/мероприятия</t>
  </si>
  <si>
    <t>Дата изменения инвестиционной программы</t>
  </si>
  <si>
    <t>Цель инвестиционной программы</t>
  </si>
  <si>
    <t>Цель инвестиционной программы определяется из перечня: Автоматизация (с уменьшением штата); Уменьшение удельных затрат (повышение коэффициента полезного действия); Уменьшение издержек на производство; Снижение аварийности; Прочее
Возможен выбор нескольких пунктов.</t>
  </si>
  <si>
    <t>Дата изменения инвестиционной программы указывается (в случае наличия изменения) в виде «ДД.ММ.ГГГГ».</t>
  </si>
  <si>
    <t>Дата утверждения инвестиционной программы указывается в виде «ДД.ММ.ГГГГ».</t>
  </si>
  <si>
    <t>Наименование уполномоченного органа, утвердившего программу</t>
  </si>
  <si>
    <t>Указывается уполномоченный в соответствии с законодательством Российской Федерации орган власти, утвердивший инвестиционную программу.</t>
  </si>
  <si>
    <t>Срок начала реализации инвестиционной программы/мероприятия</t>
  </si>
  <si>
    <t>Срок начала реализации инвестиционной программы/мероприятия указывается в виде «ДД.ММ.ГГГГ».</t>
  </si>
  <si>
    <t>Срок окончания реализации инвестиционной программы/мероприятия</t>
  </si>
  <si>
    <t>Срок окончания реализации инвестиционной программы/мероприятия указывается в виде «ДД.ММ.ГГГГ».</t>
  </si>
  <si>
    <t>Потребность в финансовых средствах, необходимых для реализации инвестиционной программы, в том числе с разбивкой по годам, мероприятиям и источникам финансирования инвестиционной программы:</t>
  </si>
  <si>
    <t>Указывается суммарная потребность в финансовых средствах, необходимых для реализации инвестиционной программы, по всем источникам финансирования.</t>
  </si>
  <si>
    <t>Год реализации инвестиционной программы/мероприятия должен содержаться в сроке реализации инвестиционной программы, определенном в пунктах 6 и 7 данной формы.
В случае реализации инвестиционной программы/мероприятия в течение нескольких лет информация по каждому году указывается в отдельных строках.</t>
  </si>
  <si>
    <t>Вид источника финансирования определяется из перечня: Кредиты банков; Кредиты иностранных банков; Заемные средства др. организаций; Федеральный бюджет; Бюджет субъекта Российской Федерации; Бюджет муниципального образования; Средства внебюджетных фондов; Прибыль, направленная на инвестиции; Амортизация; Инвестиционная надбавка к тарифу; Плата за подключение (технологическое присоединение);  Прочие средства.
В случае наличия нескольких источников финансирования информация по каждому из них указывается в отдельных строках.</t>
  </si>
  <si>
    <t>Источники финансирования
/source_of_funding/</t>
  </si>
  <si>
    <t>кредиты банков</t>
  </si>
  <si>
    <t>кредиты иностранных банков</t>
  </si>
  <si>
    <t>федеральный бюджет</t>
  </si>
  <si>
    <t>бюджет муниципального образования</t>
  </si>
  <si>
    <t>амортизация</t>
  </si>
  <si>
    <t>инвестиционная надбавка к тарифу</t>
  </si>
  <si>
    <t>прочие средства</t>
  </si>
  <si>
    <t>заемные средства др. организаций</t>
  </si>
  <si>
    <t>бюджет субъекта Российской Федерации</t>
  </si>
  <si>
    <t>средства внебюджетных фондов</t>
  </si>
  <si>
    <t>прибыль, направленная на инвестиции</t>
  </si>
  <si>
    <t>плата за подключение (технологическое присоединение)</t>
  </si>
  <si>
    <t>час./чел.</t>
  </si>
  <si>
    <t>час./день</t>
  </si>
  <si>
    <t xml:space="preserve">Доля потерь и неучтенного потребления </t>
  </si>
  <si>
    <t>Производительность труда</t>
  </si>
  <si>
    <t>Указывается фактическое значение отношения суммы произведений продолжительности отключений и количества пострадавших потребителей от каждого из этих отключений к количеству потребителей, проживающих в домах, в которых проходили отключения в отчетном периоде.</t>
  </si>
  <si>
    <t>Указывается фактическое значение отношения количества часов предоставления услуг к количеству календарных дней в отчетном периоде.</t>
  </si>
  <si>
    <t>Указывается плановое значение отношения количества часов предоставления услуг к количеству календарных дней в отчетном периоде.</t>
  </si>
  <si>
    <t>В случае наличия дополнительных целевых показателей инвестиционной программы информация по ним указывается в отдельных строках.</t>
  </si>
  <si>
    <t>Использование инвестиционных средств за отчетный период</t>
  </si>
  <si>
    <t>Использовано инвестиционных средств всего в отчетном периоде, в том числе:</t>
  </si>
  <si>
    <t>Указывается сумма использованных инвестиционных средства по всем источникам финансирования в отчетном периоде.</t>
  </si>
  <si>
    <t>Вид источника финансирования определяется из перечня: Кредиты банков; Кредиты иностранных банков; Заемные средства др. организаций; Федеральный бюджет; Бюджет субъекта Российской Федерации; Бюджет муниципального образования; Средства внебюджетных фондов; Прибыль, направленная на инвестиции; Амортизация; Инвестиционная надбавка к тарифу; Плата за подключение (технологическое присоединение); Прочие средства.
В случае наличия нескольких источников финансирования информация по каждому из них указывается в отдельных строках.</t>
  </si>
  <si>
    <t>Указывается сумма использованных инвестиционных средств в I квартале отчетного периода по всем источникам финансирования.</t>
  </si>
  <si>
    <t>Указывается сумма использованных инвестиционных средств в II квартале отчетного периода по всем источникам финансирования.</t>
  </si>
  <si>
    <t>Указывается сумма использованных инвестиционных средств в III квартале отчетного периода по всем источникам финансирования.</t>
  </si>
  <si>
    <t>Указывается сумма использованных инвестиционных средств в IV квартале отчетного периода по всем источникам финансирования.</t>
  </si>
  <si>
    <t>ед./км</t>
  </si>
  <si>
    <t>тыс. руб./чел.</t>
  </si>
  <si>
    <t>16.0</t>
  </si>
  <si>
    <t>4.0</t>
  </si>
  <si>
    <t>цель инвестиционной программы /kind_of_purchase_method/</t>
  </si>
  <si>
    <t>цель инвестиционной программы /objective_of_IPR/</t>
  </si>
  <si>
    <t>автоматизация (с уменьшением штата)</t>
  </si>
  <si>
    <t>уменьшение удельных затрат (повышение КПД)</t>
  </si>
  <si>
    <t>уменьшение издержек на производство</t>
  </si>
  <si>
    <t>снижение аварийности</t>
  </si>
  <si>
    <t>прочее</t>
  </si>
  <si>
    <t>modfrmSelectData</t>
  </si>
  <si>
    <t>modList06</t>
  </si>
  <si>
    <t>modList05</t>
  </si>
  <si>
    <t>modList08</t>
  </si>
  <si>
    <t>FAS.JKH.OPEN.INFO.BALANCE.HVS</t>
  </si>
  <si>
    <t>человек</t>
  </si>
  <si>
    <t>Торги/аукционы</t>
  </si>
  <si>
    <t>Прямые договора без торгов</t>
  </si>
  <si>
    <t>Прочее</t>
  </si>
  <si>
    <t>отсутствует</t>
  </si>
  <si>
    <t>Дифференциация по территориям и системам коммунальной инфраструктуры применяется для инвестиционных программ</t>
  </si>
  <si>
    <t>Тип теплоснабжающей организации</t>
  </si>
  <si>
    <r>
      <rPr>
        <b/>
        <sz val="9"/>
        <rFont val="Tahoma"/>
        <family val="2"/>
        <charset val="204"/>
      </rPr>
      <t>Тип организации</t>
    </r>
    <r>
      <rPr>
        <sz val="9"/>
        <rFont val="Tahoma"/>
        <family val="2"/>
        <charset val="204"/>
      </rPr>
      <t xml:space="preserve">
kind_of_org_type</t>
    </r>
  </si>
  <si>
    <t>Регулируемая организация</t>
  </si>
  <si>
    <t>Единая теплоснабжающая организация в ценовой зоне теплоснабжения</t>
  </si>
  <si>
    <t>Теплоснабжающая организация в ценовой зоне теплоснабжения</t>
  </si>
  <si>
    <t>Теплосетевая организация в ценовой зоне теплоснабжения</t>
  </si>
  <si>
    <t>Форма 4.3.1</t>
  </si>
  <si>
    <t>Форма 4.3.2</t>
  </si>
  <si>
    <t>Форма 4.4</t>
  </si>
  <si>
    <t>Форма 4.5</t>
  </si>
  <si>
    <t>Информация об инвестиционных программах</t>
  </si>
  <si>
    <t>Информация об основных показателях финансово-хозяйственной деятельности регулируемой организации, включая структуру основных производственных затрат (в части регулируемой деятельности),  информация об основных технико-экономических параметрах деятельности единой теплоснабжающей организации, теплоснабжающей организации и теплосетевой организации в ценовых зонах теплоснабжения</t>
  </si>
  <si>
    <r>
      <t>Информация об основных показателях финансово-хозяйственной деятельности регулируемой организации, включая структуру основных производственных затрат (в части регулируемой деятельности),  информация об основных технико-экономических параметрах деятельности единой теплоснабжающей организации, теплоснабжающей организации и теплосетевой организации в ценовых зонах теплоснабжения</t>
    </r>
    <r>
      <rPr>
        <vertAlign val="superscript"/>
        <sz val="10"/>
        <rFont val="Tahoma"/>
        <family val="2"/>
        <charset val="204"/>
      </rPr>
      <t>1</t>
    </r>
  </si>
  <si>
    <t>Выручка от регулируемой деятельности по виду деятельности</t>
  </si>
  <si>
    <t>расходы на покупаемую тепловую энергию (мощность), теплоноситель</t>
  </si>
  <si>
    <t>расходы на топливо</t>
  </si>
  <si>
    <t>объем</t>
  </si>
  <si>
    <t>стоимость за единицу объема</t>
  </si>
  <si>
    <t>стоимость доставки</t>
  </si>
  <si>
    <t>способ приобретения</t>
  </si>
  <si>
    <t>3.12.1</t>
  </si>
  <si>
    <t>Указывается выручка от регулируемой деятельности по виду деятельности в сфере теплоснабжения.</t>
  </si>
  <si>
    <t>Указываются суммарные расходы на приобретение топлива всех видов.</t>
  </si>
  <si>
    <t>В колонке «Наименование параметра» указывается вид приобретаемого топлива.
Если приобретается несколько видов топлива, то информация по каждому из них указывается отдельно.</t>
  </si>
  <si>
    <t>В колонке «Единица измерения» указываются единицы измерения объема приобретаемого топлива.
В колонке «Информация» указывается величина объема приобретаемого топлива.</t>
  </si>
  <si>
    <t>Расходы на покупаемую электрическую энергию (мощность), используемую в технологическом процессе</t>
  </si>
  <si>
    <t>Объем приобретенной электрической энергии</t>
  </si>
  <si>
    <t>Расходы на приобретение холодной воды, используемой в технологическом процессе</t>
  </si>
  <si>
    <t>3.3.1</t>
  </si>
  <si>
    <t>3.3.2</t>
  </si>
  <si>
    <t>Расходы на хим. реагенты, используемые в технологическом процессе</t>
  </si>
  <si>
    <t>3.12.2</t>
  </si>
  <si>
    <t>3.13</t>
  </si>
  <si>
    <t>3.13.1</t>
  </si>
  <si>
    <t>3.13.2</t>
  </si>
  <si>
    <t>3.14</t>
  </si>
  <si>
    <t>3.15</t>
  </si>
  <si>
    <t>3.15.0</t>
  </si>
  <si>
    <t>Указывается общая сумма прочих расходов, которые подлежат отнесению на регулируемые виды деятельности в соответствии с законодательством в сфере теплоснабжения.</t>
  </si>
  <si>
    <t>Указываются прочие расходы, которые подлежат отнесению на регулируемые виды деятельности в соответствии с законодательством в сфере теплоснабжения.</t>
  </si>
  <si>
    <t>Добавить вид топлива</t>
  </si>
  <si>
    <t>3.2.0</t>
  </si>
  <si>
    <t>Валовая прибыль (убытки) от реализации товаров и оказания услуг по регулируемому виду деятельности</t>
  </si>
  <si>
    <t>Указывается общая сумма чистой прибыли, полученной от регулируемого вида деятельности.</t>
  </si>
  <si>
    <t>6.1</t>
  </si>
  <si>
    <t>6.1.1</t>
  </si>
  <si>
    <t>6.1.2</t>
  </si>
  <si>
    <t>6.2</t>
  </si>
  <si>
    <t>Указывается общее изменение стоимости основных фондов.</t>
  </si>
  <si>
    <t>Указываются общее изменение стоимости основных фондов за счет их ввода в эксплуатацию и вывода из эксплуатации.</t>
  </si>
  <si>
    <t>Указываются изменение стоимости основных фондов за счет их ввода в эксплуатацию.</t>
  </si>
  <si>
    <t>Указываются изменение стоимости основных фондов за счет их вывода из эксплуатации.</t>
  </si>
  <si>
    <t>Указывается ссылка на документ, предварительно загруженный в хранилище файлов ФГИС ЕИАС.
Регулируемыми организациями информация раскрывается в случае, если выручка от регулируемых видов деятельности превышает 80 процентов совокупной выручки за отчетный год.</t>
  </si>
  <si>
    <t>Установленная тепловая мощность объектов основных фондов, используемых для теплоснабжения, в том числе по каждому источнику тепловой энергии</t>
  </si>
  <si>
    <t>Гкал/ч</t>
  </si>
  <si>
    <t>Указывается суммарная установленная тепловая мощность объектов основных фондов, используемых для осуществления теплоснабжения.
Регулируемыми организациями указывается информация по объектам, используемым для осуществления регулируемых видов деятельности.</t>
  </si>
  <si>
    <t>Тепловая нагрузка по договорам теплоснабжения</t>
  </si>
  <si>
    <t>Регулируемыми организациями указывается информация по договорам, заключенным в рамках осуществления регулируемых видов деятельности</t>
  </si>
  <si>
    <t>тыс. Гкал</t>
  </si>
  <si>
    <t>Объем вырабатываемой тепловой энергии</t>
  </si>
  <si>
    <t>Объем приобретаемой тепловой энергии</t>
  </si>
  <si>
    <t>Определенном по приборам учета, в т.ч.:</t>
  </si>
  <si>
    <t>Определенный по приборам учета объем тепловой энергии, отпускаемой по договорам потребителям, максимальный объем потребления тепловой энергии объектов которых составляет менее чем 0,2 Гкал</t>
  </si>
  <si>
    <t xml:space="preserve">Объем тепловой энергии, отпускаемой потребителям </t>
  </si>
  <si>
    <t>11.1.1</t>
  </si>
  <si>
    <t>Регулируемыми организациями указывается информация тепловой энергии, выработанной в рамках осуществления регулируемых видов деятельности.</t>
  </si>
  <si>
    <t>Информация указывается только едиными теплоснабжающими организациями.</t>
  </si>
  <si>
    <t>Указывается общий объем тепловой энергии, отпускаемой потребителям.
Регулируемыми организациями указывается информация по договорам, заключенным в рамках осуществления регулируемых видов деятельности.</t>
  </si>
  <si>
    <t>Определенном расчетным путем (нормативам потребления коммунальных услуг)</t>
  </si>
  <si>
    <t>Нормативы технологических потерь при передаче тепловой энергии, теплоносителя по тепловым сетям</t>
  </si>
  <si>
    <t>Ккал/ч. мес.</t>
  </si>
  <si>
    <t>Фактический объем потерь при передаче тепловой энергии</t>
  </si>
  <si>
    <t>тыс. Гкал/год</t>
  </si>
  <si>
    <t>Плановый объем потерь при передаче тепловой энергии</t>
  </si>
  <si>
    <t>13.1</t>
  </si>
  <si>
    <t>Информация указывается только едиными теплоснабжающими организациями, теплоснабжающими организациями и теплосетевыми организациями в ценовых зонах теплоснабжения.</t>
  </si>
  <si>
    <t>Среднесписочная численность административно-управленческого персонала</t>
  </si>
  <si>
    <t>Норматив удельного расхода условного топлива при производстве тепловой энергии источниками тепловой энергии, с распределением по источникам тепловой энергии, используемым для осуществления регулируемых видов деятельности</t>
  </si>
  <si>
    <t>кг у. т./Гкал</t>
  </si>
  <si>
    <t>Указывается норматив удельного расхода условного топлива при производстве тепловой энергии источниками тепловой энергии по всем источникам тепловой энергии в целом.</t>
  </si>
  <si>
    <t>Добавить источник тепловой энергии</t>
  </si>
  <si>
    <t>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энергии.</t>
  </si>
  <si>
    <t>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строках.</t>
  </si>
  <si>
    <t>17</t>
  </si>
  <si>
    <t>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</t>
  </si>
  <si>
    <t>Указывается плановый удельный расход условного топлива при производстве тепловой энергии источниками тепловой энергии по всем источникам тепловой энергии в целом.
Информация указывается только едиными теплоснабжающими организациями, теплоснабжающими организациями и теплосетевыми организациями в ценовых зонах теплоснабжения.</t>
  </si>
  <si>
    <t>17.0</t>
  </si>
  <si>
    <t>18</t>
  </si>
  <si>
    <t>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</t>
  </si>
  <si>
    <t>Виды топлива
/kind_of_fuels/</t>
  </si>
  <si>
    <t>газ природный по регулируемой цене</t>
  </si>
  <si>
    <t>тыс м3</t>
  </si>
  <si>
    <t>газ природный по нерегулируемой цене</t>
  </si>
  <si>
    <t>газ сжиженный</t>
  </si>
  <si>
    <t>кг</t>
  </si>
  <si>
    <t>газовый конденсат</t>
  </si>
  <si>
    <t>тонны</t>
  </si>
  <si>
    <t>гшз</t>
  </si>
  <si>
    <t>мазут</t>
  </si>
  <si>
    <t>нефть</t>
  </si>
  <si>
    <t>дизельное топливо</t>
  </si>
  <si>
    <t>уголь бурый</t>
  </si>
  <si>
    <t>уголь каменный</t>
  </si>
  <si>
    <t>торф</t>
  </si>
  <si>
    <t>дрова</t>
  </si>
  <si>
    <t>м3</t>
  </si>
  <si>
    <t>опил</t>
  </si>
  <si>
    <t>отходы березовые</t>
  </si>
  <si>
    <t>отходы осиновые</t>
  </si>
  <si>
    <t>печное топливо</t>
  </si>
  <si>
    <t>пилеты</t>
  </si>
  <si>
    <t>смола</t>
  </si>
  <si>
    <t>щепа</t>
  </si>
  <si>
    <t>горючий сланец</t>
  </si>
  <si>
    <t>керосин</t>
  </si>
  <si>
    <t>кислородно-водородная смесь</t>
  </si>
  <si>
    <t>электроэнергия (НН)</t>
  </si>
  <si>
    <t>тыс кВт.ч</t>
  </si>
  <si>
    <t>электроэнергия (СН1)</t>
  </si>
  <si>
    <t>электроэнергия (СН2)</t>
  </si>
  <si>
    <t>электроэнергия (ВН)</t>
  </si>
  <si>
    <t>мощность</t>
  </si>
  <si>
    <t>тыс кВт</t>
  </si>
  <si>
    <t>общая стоимость</t>
  </si>
  <si>
    <t>кг усл. топл./Гкал</t>
  </si>
  <si>
    <t>Регулируемыми организациями указывается информация с распределением по источникам тепловой энергии, используемым для осуществления регулируемых видов деятельности.</t>
  </si>
  <si>
    <t>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строках.</t>
  </si>
  <si>
    <t>В случае наличия нескольких источников тепловой энергии плановый удельный расход условного топлива по каждому из них указывается в отдельных строках.</t>
  </si>
  <si>
    <t>19</t>
  </si>
  <si>
    <t>20</t>
  </si>
  <si>
    <t>21</t>
  </si>
  <si>
    <t>21.2</t>
  </si>
  <si>
    <t>21.1</t>
  </si>
  <si>
    <t>Удельный расход электрической энергии на производство (передачу) тепловой энергии на единицу тепловой энергии, отпускаемой потребителям</t>
  </si>
  <si>
    <t>Удельный расход холодной воды на производство (передачу) тепловой энергии на единицу тепловой энергии, отпускаемой потребителям</t>
  </si>
  <si>
    <t>Информация о показателях технико-экономического состояния систем теплоснабжения (за исключением теплопотребляющих установок потребителей тепловой энергии, теплоносителя, а также источников тепловой энергии, функционирующих в режиме комбинированной выработки электрической и тепловой энергии), в т.ч.:</t>
  </si>
  <si>
    <t>Информация о показателях физического износа объектов теплоснабжения</t>
  </si>
  <si>
    <t>Информация о показателях энергетической эффективности объектов теплоснабжения</t>
  </si>
  <si>
    <t>тыс. кВт.ч/Гкал</t>
  </si>
  <si>
    <t>куб.м/Гкал</t>
  </si>
  <si>
    <t>Регулируемыми организациями указывается информация по договорам, заключенным в рамках осуществления регулируемой деятельности.</t>
  </si>
  <si>
    <t>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энергии.</t>
  </si>
  <si>
    <t>Указывается плановый удельный расход условного топлива при производстве тепловой энергии источниками тепловой энергии для отдельного источника тепловой энергии.</t>
  </si>
  <si>
    <t>18.0</t>
  </si>
  <si>
    <t>vt</t>
  </si>
  <si>
    <t>Единые теплоснабжающие организации размещают информацию, указанную в пунктах 1 – 11.2, 13 – 15, 17 – 21.2 формы.</t>
  </si>
  <si>
    <t>Теплоснабжающие организации и теплосетевые организации в ценовых зонах теплоснабжения размещают информацию, указанную в пунктах 1 – 8.1, 10, 13 – 15, 17 – 18.1, 21 – 21.2 формы.</t>
  </si>
  <si>
    <t>Информация о расходах на капитальный и текущий ремонт основных производственных средств</t>
  </si>
  <si>
    <t>В случае наличия нескольких поставщиков, договоров, товаров и (или) услуг информация по ним указывается в отдельных строках.</t>
  </si>
  <si>
    <t>Количество аварий на тепловых сетях</t>
  </si>
  <si>
    <t>Указывается количество любых нарушений на тепловых сетях в расчете на один километр трубопровода.</t>
  </si>
  <si>
    <t>Количество аварий на источниках тепловой энергии</t>
  </si>
  <si>
    <t>ед. на источник</t>
  </si>
  <si>
    <t>Указывается количество любых нарушений на источниках тепловой энергии</t>
  </si>
  <si>
    <t>Показатели надежности и качества, установленные в соответствии с законодательством Российской Федерации</t>
  </si>
  <si>
    <t>Сведения о несоблюдении значений параметров качества теплоснабжения и (или) параметров, отражающих допустимые перерывы в теплоснабжении</t>
  </si>
  <si>
    <t>В колонке «Ссылка на документ» указывается материал в виде ссылки на документ, содержащий информацию об установленных показателях надежности и качества, предварительно загруженный в хранилище данных ФГИС ЕИАС.
В случае, если показатели надежности и качества не утверждены в колонке «Информация» указывается «Не утверждены».
Информация в данной строке не указывается теплоснабжающими организациями, теплосетевыми организациями в ценовых зонах теплоснабжения.</t>
  </si>
  <si>
    <t>количество составленных актов, подтверждающих факт превышения разрешенных отклонений значений параметров,</t>
  </si>
  <si>
    <t>средняя продолжительность устранения превышения разрешенных отклонений значений параметров</t>
  </si>
  <si>
    <t>совокупная величина снижения размера платы за тепловую энергию (мощность) потребителям в связи с превышением разрешенных отклонений значений параметров</t>
  </si>
  <si>
    <t>шт.</t>
  </si>
  <si>
    <t>Доля числа исполненных в срок договоров о подключении</t>
  </si>
  <si>
    <t>Информация в строках 4.1 - 4.3 указывается в случае, если организация имеет статус единой теплоснабжающей организации.</t>
  </si>
  <si>
    <t>Указывается процент общего количества заключенных договоров о подключении (технологическом присоединении).
Информация в данной строке не указывается теплоснабжающими организациями, теплосетевыми организациями в ценовых зонах теплоснабжения.</t>
  </si>
  <si>
    <t>Информация в данной строке не указывается теплоснабжающими организациями, теплосетевыми организациями в ценовых зонах теплоснабжения.</t>
  </si>
  <si>
    <t>Информация по данной форме размещается в случае, если организация выполняет или планирует выполнение инвестиционной программы в отчетном периоде.</t>
  </si>
  <si>
    <t>Единой теплоснабжающей организацией, теплоснабжающей организацией и теплосетевой организацией в ценовых зонах теплоснабжения раскрывается информация об инвестиционных программах разрабатываемых и утверждаемых в отношении деятельности, при осуществлении которой расчеты за товары (услуги) в сфере теплоснабжения осуществляются по регулируемым ценам (тарифам) (за исключением деятельности по подключению (технологическому присоединению) к системе теплоснабжения).</t>
  </si>
  <si>
    <r>
      <t>Информация об инвестиционных программах</t>
    </r>
    <r>
      <rPr>
        <vertAlign val="superscript"/>
        <sz val="10"/>
        <rFont val="Tahoma"/>
        <family val="2"/>
        <charset val="204"/>
      </rPr>
      <t>1</t>
    </r>
  </si>
  <si>
    <t>Указывается плановое значение отношения суммы произведений продолжительности отключений и количества пострадавших потребителей от каждого из этих отключений к количеству потребителей, проживающих в домах, в которых проходили отключения в отчетном периоде.</t>
  </si>
  <si>
    <t>Указывается фактическое значение доли потерь и неучтенного тепловой энергии в общем объеме тепла, поданной в тепловую в отчетном периоде.</t>
  </si>
  <si>
    <t>Указывается плановое значение доли потерь и неучтенного тепловой энергии в общем объеме тепла, поданной в тепловую в отчетном периоде.</t>
  </si>
  <si>
    <t>Коэффициент потерь</t>
  </si>
  <si>
    <t>Гкал/км</t>
  </si>
  <si>
    <t>Износ систем коммунальной инфраструктуры</t>
  </si>
  <si>
    <t>Указывается фактическое значение коэффициента потерь тепловой энергии.</t>
  </si>
  <si>
    <t>Указывается плановое значение коэффициента потерь тепловой энергии.</t>
  </si>
  <si>
    <t>Износ оборудования производства (котлы)</t>
  </si>
  <si>
    <t>Износ оборудования передачи тепловой энергии (сети)</t>
  </si>
  <si>
    <t>Удельный вес сетей, нуждающихся в замене</t>
  </si>
  <si>
    <t>Расход топлива</t>
  </si>
  <si>
    <t>т усл.топл/Гкал</t>
  </si>
  <si>
    <t>9.11</t>
  </si>
  <si>
    <t>9.11.1</t>
  </si>
  <si>
    <t>9.11.2</t>
  </si>
  <si>
    <t>9.12</t>
  </si>
  <si>
    <t>9.12.1</t>
  </si>
  <si>
    <t>9.12.2</t>
  </si>
  <si>
    <t>9.13</t>
  </si>
  <si>
    <t>9.13.1</t>
  </si>
  <si>
    <t>9.13.2</t>
  </si>
  <si>
    <t>Расход электроэнергии на выработку</t>
  </si>
  <si>
    <t>кВт.ч/Гкал</t>
  </si>
  <si>
    <t>Расход электроэнергии на передачу</t>
  </si>
  <si>
    <t>Количество аварий (с учетом котельных)</t>
  </si>
  <si>
    <t>9.14</t>
  </si>
  <si>
    <t>9.14.1</t>
  </si>
  <si>
    <t>9.14.2</t>
  </si>
  <si>
    <t>9.15</t>
  </si>
  <si>
    <t>9.15.1</t>
  </si>
  <si>
    <t>9.15.2</t>
  </si>
  <si>
    <t xml:space="preserve">Указывается фактическое значение количества аварий (с учетом котельных). </t>
  </si>
  <si>
    <t>Указывается плановое значение количества аварий (с учетом котельных).</t>
  </si>
  <si>
    <t>Указывается фактическое значение отношения количества аварий на тепловых сетях к протяженности сетей в отчетном периоде.</t>
  </si>
  <si>
    <t>Указывается плановое значение отношения количества аварий на тепловых сетях к протяженности сетей в отчетном периоде.</t>
  </si>
  <si>
    <t>9.16</t>
  </si>
  <si>
    <t>9.16.1</t>
  </si>
  <si>
    <t>9.16.2</t>
  </si>
  <si>
    <t>Указывается фактическое значение отношение фонда оплаты труда к численности всех рабочих основного вида деятельности организации.  
В число рабочих основного вида деятельности включаются рабочие, занятые на производственных процессах по тепловым сетям.</t>
  </si>
  <si>
    <t>Указывается плановое значение отношение фонда оплаты труда к численности всех рабочих основного вида деятельности организации.  
В число рабочих основного вида деятельности включаются рабочие, занятые на производственных процессах по тепловым сетям.</t>
  </si>
  <si>
    <t>Организация осуществляет поставку товаров (оказание услуг) только по нерегулируемым ценам</t>
  </si>
  <si>
    <r>
      <t>Информация об основных потребительских характеристиках регулируемых товаров и услуг регулируемой организации и их соответствии установленным требованиям</t>
    </r>
    <r>
      <rPr>
        <vertAlign val="superscript"/>
        <sz val="9"/>
        <rFont val="Tahoma"/>
        <family val="2"/>
        <charset val="204"/>
      </rPr>
      <t>1</t>
    </r>
  </si>
  <si>
    <t xml:space="preserve">Едиными теплоснабжающими организациями, теплоснабжающими и теплосетевыми организациями в ценовых зонах теплоснабжения указывается информация об основных потребительских </t>
  </si>
  <si>
    <t>характеристиках товаров и услуг, поставляемых и оказываемых этими организациями в ценовых зонах теплоснабжения.</t>
  </si>
  <si>
    <t>Сведения о правовых актах, регламентирующих правила закупки (положение о закупках) в организации</t>
  </si>
  <si>
    <t>Сведения о месте размещения положения о закупках организации</t>
  </si>
  <si>
    <t>Сведения о планировании закупочных процедур</t>
  </si>
  <si>
    <t>Сведения о результатах проведения закупочных процедур</t>
  </si>
  <si>
    <t>Добавить сведения</t>
  </si>
  <si>
    <t>et_List13_1</t>
  </si>
  <si>
    <t>В колонке «Информация» указывается описательная информация, характеризующая размещаемые данные.
В колонке «Ссылка на документ» указывается либо ссылка на документ, предварительно загруженный в хранилище файлов ФГИС ЕИАС, либо ссылка на официальный сайт в сети «Интернет», на котором размещена информация.</t>
  </si>
  <si>
    <t>В случае наличия дополнительных сведений о способах приобретения, стоимости и объемах товаров, необходимых для производства товаров и (или) оказания услуг организацией, информация по ним указывается в отдельных строках.</t>
  </si>
  <si>
    <t>Форма 4.9</t>
  </si>
  <si>
    <t>Информация о способах приобретения, стоимости и объемах товаров, необходимых для производства товаров и (или) оказания услуг</t>
  </si>
  <si>
    <t>Форма 1.0.1 | Форма 4.3.1</t>
  </si>
  <si>
    <t>modList13</t>
  </si>
  <si>
    <t>Инвестиционная программа относится к деятельности, при осуществлении которой расчеты за товары (услуги) в сфере теплоснабжения осуществляются по регулируемым ценам (тарифам) (за исключением деятельности по подключению (технологическому присоединению) к системе теплоснабжения)</t>
  </si>
  <si>
    <t>Применяется дифференциация тарифа по централизованным системам теплоснабжения?</t>
  </si>
  <si>
    <t>Производство тепловой энергии. Некомбинированная выработка</t>
  </si>
  <si>
    <t>Производство тепловой энергии. Комбинированная выработка с уст. мощностью производства электрической энергии менее 25 МВт</t>
  </si>
  <si>
    <t>Производство тепловой энергии. Комбинированная выработка с уст. мощностью производства электрической энергии 25 МВт и более</t>
  </si>
  <si>
    <t>Производство. Теплоноситель</t>
  </si>
  <si>
    <t>Передача. Тепловая энергия</t>
  </si>
  <si>
    <t>Передача. Теплоноситель</t>
  </si>
  <si>
    <t>Сбыт. Тепловая энергия</t>
  </si>
  <si>
    <t>Сбыт. Теплоноситель</t>
  </si>
  <si>
    <t>Подключение (технологическое присоединение) к системе теплоснабжения</t>
  </si>
  <si>
    <t>Поддержание резервной тепловой мощности при отсутствии потребления тепловой энергии</t>
  </si>
  <si>
    <t>В случае наличия нескольких источников тепловой энергии установленная тепловая мощность по каждому из них указывается в отдельных строках.</t>
  </si>
  <si>
    <t>Указывается установленная тепловая мощность для источника тепловой энергии.</t>
  </si>
  <si>
    <t xml:space="preserve">Указывается информация отдельно по организациям, сумма оплаты услуг которых превышает 20% суммы расходов на капитальный и текущий ремонт основных производственных средства.
Способ приобретения определяется из перечня: Торги/аукционы; Прямые договора без торгов; Прочее
</t>
  </si>
  <si>
    <t>Информация о показателях финансово-хозяйственной деятельности, об основных потребительских характеристиках товаров и услуг, об инвестиционных программах, о способах приобретения, стоимости и объемах товаров, необходимых для производства товаров и (или) оказания услуг организацией в сфере теплоснабжения*</t>
  </si>
  <si>
    <t>* Информация о способах приобретения, стоимости и объемах товаров, необходимых для производства регулируемых товаров и (или) оказания регулируемых услуг регулируемых организаций, публикуется по форме 4.9 регулируемыми организациями в течение 10 календарных дней с момента подачи заявления об установлении цен (тарифов) в сфере теплоснабжения в орган исполнительной власти субъекта Российской Федерации в области государственного регулирования цен (тарифов)</t>
  </si>
  <si>
    <t>Информация о показателях финансово-хозяйственной деятельности, об основных потребительских характеристиках товаров и услуг, об инвестиционных программах, о способах приобретения, стоимости и объемах товаров, необходимых для производства товаров и (или) оказания услуг организацией в сфере теплоснабжения</t>
  </si>
  <si>
    <t>Проверка доступных обновлений...</t>
  </si>
  <si>
    <t>Доступно обновление до версии 1.0.3</t>
  </si>
  <si>
    <t xml:space="preserve">Описание изменений: Версия 1.0.3
1. Исправление формулы расчета показателя 'Доля расходов, % (от суммы расходов по указанной статье)' листа 'Форма 4.3.2'
2. Корректировка проверки при сохранении
Версия 1.0.2
1. Снята обязательность заполнения пунктов 21-21.2 листа 'Форма 4.3.1'
Версия 1.0.1
1. Исправлен расчёт п.3.2 ('расходы на топливо') листа 'Форма 4.3.1'
</t>
  </si>
  <si>
    <t>Размер файла обновления: 332800 байт</t>
  </si>
  <si>
    <t>Подготовка к обновлению...</t>
  </si>
  <si>
    <t>Сохранение файла резервной копии: Y:\2019\ОТЧЕТНОСТЬ РСТ ФАС\ФИН.ХОЗ.ДЕЯТЕЛЬНОСТЬ\1.BKP.xlsb</t>
  </si>
  <si>
    <t>Нет доступных обновлений для отчёта с кодом FAS.JKH.OPEN.INFO.BALANCE.WARM!</t>
  </si>
  <si>
    <t>15.04.2019</t>
  </si>
  <si>
    <t>https://portal.eias.ru/Portal/DownloadPage.aspx?type=12&amp;guid=????????-????-????-????-????????????</t>
  </si>
  <si>
    <t>https://eias.fstrf.ru/disclo/get_file?p_guid=????????-????-????-????-????????????</t>
  </si>
  <si>
    <t>Создание резервной копии отменено, обновление прервано</t>
  </si>
  <si>
    <t>Предупреждение</t>
  </si>
  <si>
    <t>REGION_ID</t>
  </si>
  <si>
    <t>REGION_NAME</t>
  </si>
  <si>
    <t>RST_ORG_ID</t>
  </si>
  <si>
    <t>ORG_NAME</t>
  </si>
  <si>
    <t>INN_NAME</t>
  </si>
  <si>
    <t>KPP_NAME</t>
  </si>
  <si>
    <t>ORG_START_DATE</t>
  </si>
  <si>
    <t>ORG_END_DATE</t>
  </si>
  <si>
    <t>2625</t>
  </si>
  <si>
    <t>28469397</t>
  </si>
  <si>
    <t>АО "Авиаприборный ремонтный завод"</t>
  </si>
  <si>
    <t>6141032373</t>
  </si>
  <si>
    <t>614101001</t>
  </si>
  <si>
    <t>26445320</t>
  </si>
  <si>
    <t>АО "Азовский оптико-механический завод"</t>
  </si>
  <si>
    <t>6140022069</t>
  </si>
  <si>
    <t>614001001</t>
  </si>
  <si>
    <t>26444834</t>
  </si>
  <si>
    <t>АО "Алюминий Металлург Рус"</t>
  </si>
  <si>
    <t>7709534220</t>
  </si>
  <si>
    <t>614201001</t>
  </si>
  <si>
    <t>28796046</t>
  </si>
  <si>
    <t>АО "ГТ Энерго"</t>
  </si>
  <si>
    <t>7703806647</t>
  </si>
  <si>
    <t>772801001</t>
  </si>
  <si>
    <t>26560525</t>
  </si>
  <si>
    <t>АО "ГУ ЖКХ"</t>
  </si>
  <si>
    <t>5116000922</t>
  </si>
  <si>
    <t>511601001</t>
  </si>
  <si>
    <t>13-05-2009 00:00:00</t>
  </si>
  <si>
    <t>30872564</t>
  </si>
  <si>
    <t>АО "Главное управление обустройства войск"</t>
  </si>
  <si>
    <t>7703702341</t>
  </si>
  <si>
    <t>770401001</t>
  </si>
  <si>
    <t>23-01-2017 00:00:00</t>
  </si>
  <si>
    <t>26457273</t>
  </si>
  <si>
    <t>АО "Донэнерго"</t>
  </si>
  <si>
    <t>6163089292</t>
  </si>
  <si>
    <t>614143001</t>
  </si>
  <si>
    <t>26640837</t>
  </si>
  <si>
    <t>АО "Желдорреммаш" - филиал Ростовский ЭРЗ</t>
  </si>
  <si>
    <t>7715729877</t>
  </si>
  <si>
    <t>616243001</t>
  </si>
  <si>
    <t>26518197</t>
  </si>
  <si>
    <t>АО "Краснодартеплосеть"</t>
  </si>
  <si>
    <t>2312122495</t>
  </si>
  <si>
    <t>230801001</t>
  </si>
  <si>
    <t>31062216</t>
  </si>
  <si>
    <t>АО "Ростоваэроинвест"</t>
  </si>
  <si>
    <t>6163123680</t>
  </si>
  <si>
    <t>616601001</t>
  </si>
  <si>
    <t>01-01-2018 00:00:00</t>
  </si>
  <si>
    <t>26382583</t>
  </si>
  <si>
    <t>АО "Сервис-ЖКХ"</t>
  </si>
  <si>
    <t>6126101985</t>
  </si>
  <si>
    <t>612601001</t>
  </si>
  <si>
    <t>26457311</t>
  </si>
  <si>
    <t>АО "Теплокоммунэнерго"</t>
  </si>
  <si>
    <t>6165199445</t>
  </si>
  <si>
    <t>615250001</t>
  </si>
  <si>
    <t>26445828</t>
  </si>
  <si>
    <t>АО "Теплоэнергетическое предприятие тепловых сетей "Теплоэнерго"</t>
  </si>
  <si>
    <t>6154023190</t>
  </si>
  <si>
    <t>615401001</t>
  </si>
  <si>
    <t>26572663</t>
  </si>
  <si>
    <t>АО "ФПК"</t>
  </si>
  <si>
    <t>7708709686</t>
  </si>
  <si>
    <t>997650001</t>
  </si>
  <si>
    <t>03-12-2009 00:00:00</t>
  </si>
  <si>
    <t>31221924</t>
  </si>
  <si>
    <t>Вагонный участок Ростов - структурное подразделение Северо-Кавказского филиала АО "ФПК"</t>
  </si>
  <si>
    <t>616245011</t>
  </si>
  <si>
    <t>26374532</t>
  </si>
  <si>
    <t>Веселовское МУП ЖКХ</t>
  </si>
  <si>
    <t>6106000636</t>
  </si>
  <si>
    <t>610601001</t>
  </si>
  <si>
    <t>26437029</t>
  </si>
  <si>
    <t>ГБОУ СПО РО "Таганрогский авиационный колледж имени В.М. Петлякова"</t>
  </si>
  <si>
    <t>6154029642</t>
  </si>
  <si>
    <t>26445961</t>
  </si>
  <si>
    <t>ГОУ ВПО Южно-Российский государственный технический университет (Новочеркасский политехнический институт)</t>
  </si>
  <si>
    <t>6150010834</t>
  </si>
  <si>
    <t>615001001</t>
  </si>
  <si>
    <t>28459543</t>
  </si>
  <si>
    <t>ДГТУ</t>
  </si>
  <si>
    <t>6165033136</t>
  </si>
  <si>
    <t>616501001</t>
  </si>
  <si>
    <t>26374535</t>
  </si>
  <si>
    <t>ЕМУП "Коммунальник"</t>
  </si>
  <si>
    <t>6109001290</t>
  </si>
  <si>
    <t>610901001</t>
  </si>
  <si>
    <t>28469409</t>
  </si>
  <si>
    <t>ЗАО "Биоветдон"</t>
  </si>
  <si>
    <t>6165024004</t>
  </si>
  <si>
    <t>28091804</t>
  </si>
  <si>
    <t>ЗАО "Комбинат крупнопанельного домостроения"</t>
  </si>
  <si>
    <t>6168000805</t>
  </si>
  <si>
    <t>26445869</t>
  </si>
  <si>
    <t>ЗАО "Корпорация "Глория Джинс"</t>
  </si>
  <si>
    <t>6166034397</t>
  </si>
  <si>
    <t>26436677</t>
  </si>
  <si>
    <t>ЗАО "Ростовобувь"</t>
  </si>
  <si>
    <t>6152000503</t>
  </si>
  <si>
    <t>26449396</t>
  </si>
  <si>
    <t>ЗАО "Строительное управление - 5"</t>
  </si>
  <si>
    <t>6165006541</t>
  </si>
  <si>
    <t>26449377</t>
  </si>
  <si>
    <t>МБУЗ "ЦРБ Миллеровского района Ростовской области"</t>
  </si>
  <si>
    <t>6149005082</t>
  </si>
  <si>
    <t>614901001</t>
  </si>
  <si>
    <t>26445479</t>
  </si>
  <si>
    <t>МП "Азовводоканал"</t>
  </si>
  <si>
    <t>6140000097</t>
  </si>
  <si>
    <t>26382587</t>
  </si>
  <si>
    <t>МП ЖКХ</t>
  </si>
  <si>
    <t>6132000738</t>
  </si>
  <si>
    <t>613201001</t>
  </si>
  <si>
    <t>26637060</t>
  </si>
  <si>
    <t>МП РСП "Возрождение"</t>
  </si>
  <si>
    <t>6127012801</t>
  </si>
  <si>
    <t>612701001</t>
  </si>
  <si>
    <t>17-06-2010 00:00:00</t>
  </si>
  <si>
    <t>26445760</t>
  </si>
  <si>
    <t>МП г. Новошахтинска "Коммунальные котельные и тепловые сети"</t>
  </si>
  <si>
    <t>6151009775</t>
  </si>
  <si>
    <t>615101001</t>
  </si>
  <si>
    <t>26382573</t>
  </si>
  <si>
    <t>МУП "Багаевское управление жилищно-коммунального хозяйства"</t>
  </si>
  <si>
    <t>6103000116</t>
  </si>
  <si>
    <t>610301001</t>
  </si>
  <si>
    <t>28868766</t>
  </si>
  <si>
    <t>МУП "Вира"</t>
  </si>
  <si>
    <t>6147006732</t>
  </si>
  <si>
    <t>614701001</t>
  </si>
  <si>
    <t>26374528</t>
  </si>
  <si>
    <t>МУП "Водник" Боковского района</t>
  </si>
  <si>
    <t>6104003871</t>
  </si>
  <si>
    <t>610401001</t>
  </si>
  <si>
    <t>31000381</t>
  </si>
  <si>
    <t>МУП "Городское Хозяйство"</t>
  </si>
  <si>
    <t>6154094137</t>
  </si>
  <si>
    <t>18-01-2005 00:00:00</t>
  </si>
  <si>
    <t>26446617</t>
  </si>
  <si>
    <t>МУП "Жилищно-эксплуатационное управление"</t>
  </si>
  <si>
    <t>6154070665</t>
  </si>
  <si>
    <t>26449438</t>
  </si>
  <si>
    <t>МУП "Заветинские теплосети"</t>
  </si>
  <si>
    <t>6110002700</t>
  </si>
  <si>
    <t>611001001</t>
  </si>
  <si>
    <t>26448791</t>
  </si>
  <si>
    <t>МУП "Каменсктеплосеть"</t>
  </si>
  <si>
    <t>6147006316</t>
  </si>
  <si>
    <t>26374579</t>
  </si>
  <si>
    <t>МУП "Коммунальщик" Глубокинского городского поселения</t>
  </si>
  <si>
    <t>6114007459</t>
  </si>
  <si>
    <t>611401001</t>
  </si>
  <si>
    <t>31043414</t>
  </si>
  <si>
    <t>МУП "Комфортная среда" Сальского городского поселения</t>
  </si>
  <si>
    <t>6153005247</t>
  </si>
  <si>
    <t>615301001</t>
  </si>
  <si>
    <t>21-09-2017 00:00:00</t>
  </si>
  <si>
    <t>26444931</t>
  </si>
  <si>
    <t>МУП "Красносулинские городские теплосети"</t>
  </si>
  <si>
    <t>6148557940</t>
  </si>
  <si>
    <t>614801001</t>
  </si>
  <si>
    <t>30959394</t>
  </si>
  <si>
    <t>МУП "Молодежный" Астаховского сельского поселения</t>
  </si>
  <si>
    <t>6114017190</t>
  </si>
  <si>
    <t>12-09-2017 00:00:00</t>
  </si>
  <si>
    <t>31241624</t>
  </si>
  <si>
    <t>МУП "Новочеркасские тепловые сети"</t>
  </si>
  <si>
    <t>6150097377</t>
  </si>
  <si>
    <t>26446567</t>
  </si>
  <si>
    <t>МУП "Таганрогэнерго"</t>
  </si>
  <si>
    <t>6154085894</t>
  </si>
  <si>
    <t>26445059</t>
  </si>
  <si>
    <t>МУП "Тарасовские тепловые сети"</t>
  </si>
  <si>
    <t>6133002600</t>
  </si>
  <si>
    <t>613301001</t>
  </si>
  <si>
    <t>30354166</t>
  </si>
  <si>
    <t>МУП "Тепловые сети"</t>
  </si>
  <si>
    <t>6154097882</t>
  </si>
  <si>
    <t>26457384</t>
  </si>
  <si>
    <t>МУП "Тепловые сети" г. Новочеркасска</t>
  </si>
  <si>
    <t>6150020222</t>
  </si>
  <si>
    <t>31-12-2018 00:00:00</t>
  </si>
  <si>
    <t>31219066</t>
  </si>
  <si>
    <t>МУП "Теплотехник Неклиновского района"</t>
  </si>
  <si>
    <t>6123024348</t>
  </si>
  <si>
    <t>612301001</t>
  </si>
  <si>
    <t>26627408</t>
  </si>
  <si>
    <t>МУП "Теплоэнерго"</t>
  </si>
  <si>
    <t>6139008430</t>
  </si>
  <si>
    <t>613901001</t>
  </si>
  <si>
    <t>30355506</t>
  </si>
  <si>
    <t>МУП "Трамвайно-троллейбусное управление"</t>
  </si>
  <si>
    <t>6154022710</t>
  </si>
  <si>
    <t>26374721</t>
  </si>
  <si>
    <t>МУП "Управление"Водоканал"</t>
  </si>
  <si>
    <t>6154051373</t>
  </si>
  <si>
    <t>30843340</t>
  </si>
  <si>
    <t>МУП АГП "АКСАЙЭНЕРГО"</t>
  </si>
  <si>
    <t>6102066210</t>
  </si>
  <si>
    <t>610201001</t>
  </si>
  <si>
    <t>26374608</t>
  </si>
  <si>
    <t>МУП Большесальского сельского поселения "Коммунальщик"</t>
  </si>
  <si>
    <t>6122010173</t>
  </si>
  <si>
    <t>612201001</t>
  </si>
  <si>
    <t>26374662</t>
  </si>
  <si>
    <t>МУП ВКХ РО Целинского  района</t>
  </si>
  <si>
    <t>6136000070</t>
  </si>
  <si>
    <t>613601001</t>
  </si>
  <si>
    <t>27794430</t>
  </si>
  <si>
    <t>МУП ЖКХ "Красносадовское" Красносадовского сельского поселения</t>
  </si>
  <si>
    <t>6101931536</t>
  </si>
  <si>
    <t>610101001</t>
  </si>
  <si>
    <t>26374620</t>
  </si>
  <si>
    <t>МУП КХ Песчанокопского района</t>
  </si>
  <si>
    <t>6127010900</t>
  </si>
  <si>
    <t>26458650</t>
  </si>
  <si>
    <t>МУП Кагальницкого района "УЮТ"</t>
  </si>
  <si>
    <t>6113016972</t>
  </si>
  <si>
    <t>611301001</t>
  </si>
  <si>
    <t>26446579</t>
  </si>
  <si>
    <t>МУП Константиновского городского поселения "Гарант"</t>
  </si>
  <si>
    <t>6116009324</t>
  </si>
  <si>
    <t>611601001</t>
  </si>
  <si>
    <t>26374564</t>
  </si>
  <si>
    <t>МУП ПЖКХ Зимовниковского района</t>
  </si>
  <si>
    <t>6112000867</t>
  </si>
  <si>
    <t>611201001</t>
  </si>
  <si>
    <t>26452861</t>
  </si>
  <si>
    <t>МУП Пролетарского городского поселения Пролетарского района Ростовской области "Тепловые сети"</t>
  </si>
  <si>
    <t>6128002901</t>
  </si>
  <si>
    <t>612801001</t>
  </si>
  <si>
    <t>26448893</t>
  </si>
  <si>
    <t>МУП г. Азова "Теплоэнерго"</t>
  </si>
  <si>
    <t>6140028670</t>
  </si>
  <si>
    <t>26768157</t>
  </si>
  <si>
    <t>Миллеровский филиал АО "Астон"</t>
  </si>
  <si>
    <t>6162015019</t>
  </si>
  <si>
    <t>614943001</t>
  </si>
  <si>
    <t>27946501</t>
  </si>
  <si>
    <t>НП "ОСАК "СТАЛЬ"</t>
  </si>
  <si>
    <t>6166990071</t>
  </si>
  <si>
    <t>26446002</t>
  </si>
  <si>
    <t>ОАО "31 завод авиационного технологического оборудования"</t>
  </si>
  <si>
    <t>6150052190</t>
  </si>
  <si>
    <t>26645111</t>
  </si>
  <si>
    <t>ОАО "Батайское"</t>
  </si>
  <si>
    <t>6101001530</t>
  </si>
  <si>
    <t>27505966</t>
  </si>
  <si>
    <t>ОАО "Вагонная ремонтная компания -3"</t>
  </si>
  <si>
    <t>7708737500</t>
  </si>
  <si>
    <t>770801001</t>
  </si>
  <si>
    <t>26444992</t>
  </si>
  <si>
    <t>ОАО "Водоканал" Матвеево-Курганского района</t>
  </si>
  <si>
    <t>6119009185</t>
  </si>
  <si>
    <t>611901001</t>
  </si>
  <si>
    <t>26436871</t>
  </si>
  <si>
    <t>ОАО "Донмакаронпром"</t>
  </si>
  <si>
    <t>6152000310</t>
  </si>
  <si>
    <t>616701001</t>
  </si>
  <si>
    <t>26380959</t>
  </si>
  <si>
    <t>ОАО "ЖКХ Волгодонского района"</t>
  </si>
  <si>
    <t>6107008243</t>
  </si>
  <si>
    <t>610701001</t>
  </si>
  <si>
    <t>26446559</t>
  </si>
  <si>
    <t>ОАО "Зерноградские тепловые сети"</t>
  </si>
  <si>
    <t>6111982106</t>
  </si>
  <si>
    <t>611101001</t>
  </si>
  <si>
    <t>26446518</t>
  </si>
  <si>
    <t>ОАО "Издательство Молот"</t>
  </si>
  <si>
    <t>6168002880</t>
  </si>
  <si>
    <t>616801001</t>
  </si>
  <si>
    <t>30420231</t>
  </si>
  <si>
    <t>ОАО "НПП КП "Квант"</t>
  </si>
  <si>
    <t>6152001056</t>
  </si>
  <si>
    <t>26448939</t>
  </si>
  <si>
    <t>ОАО "Новочеркасскгоргаз"</t>
  </si>
  <si>
    <t>6150009405</t>
  </si>
  <si>
    <t>26448888</t>
  </si>
  <si>
    <t>ОАО "Резметкон"</t>
  </si>
  <si>
    <t>6141004383</t>
  </si>
  <si>
    <t>26374688</t>
  </si>
  <si>
    <t>ОАО "Санаторий Вешенский"</t>
  </si>
  <si>
    <t>6139003209</t>
  </si>
  <si>
    <t>26445651</t>
  </si>
  <si>
    <t>ОАО "Таганрогский завод Прибой"</t>
  </si>
  <si>
    <t>6154093944</t>
  </si>
  <si>
    <t>28077113</t>
  </si>
  <si>
    <t>ОАО "Таганрогский котлостроительный завод "Красный котельщик"</t>
  </si>
  <si>
    <t>6154023009</t>
  </si>
  <si>
    <t>26867887</t>
  </si>
  <si>
    <t>ОАО "Черномортранснефть" филиал Тихорецкое РУМН (НПС Родионовская)</t>
  </si>
  <si>
    <t>2315072242</t>
  </si>
  <si>
    <t>613002001</t>
  </si>
  <si>
    <t>27-04-1999 00:00:00</t>
  </si>
  <si>
    <t>26446563</t>
  </si>
  <si>
    <t>ОАО "Шахтинский завод Гидропривод"</t>
  </si>
  <si>
    <t>6155010796</t>
  </si>
  <si>
    <t>615501001</t>
  </si>
  <si>
    <t>26449160</t>
  </si>
  <si>
    <t>ОАО "Экспериментальная ТЭС"</t>
  </si>
  <si>
    <t>6148012030</t>
  </si>
  <si>
    <t>26445896</t>
  </si>
  <si>
    <t>ОАО "Энергопром - Новочеркасский электродный завод"</t>
  </si>
  <si>
    <t>6150003065</t>
  </si>
  <si>
    <t>26446575</t>
  </si>
  <si>
    <t>ОАО РТП Авторемонтник</t>
  </si>
  <si>
    <t>6153002380</t>
  </si>
  <si>
    <t>26778073</t>
  </si>
  <si>
    <t>ООО "АКДЭНЕРГО"</t>
  </si>
  <si>
    <t>6102026104</t>
  </si>
  <si>
    <t>26586585</t>
  </si>
  <si>
    <t>ООО "Азовский морской порт"</t>
  </si>
  <si>
    <t>6140001622</t>
  </si>
  <si>
    <t>28814140</t>
  </si>
  <si>
    <t>ООО "Азовэнергомаш"</t>
  </si>
  <si>
    <t>6165150231</t>
  </si>
  <si>
    <t>26436852</t>
  </si>
  <si>
    <t>ООО "Ареал"</t>
  </si>
  <si>
    <t>6167081858</t>
  </si>
  <si>
    <t>28485857</t>
  </si>
  <si>
    <t>ООО "Вавилон-Сервис"</t>
  </si>
  <si>
    <t>6161045243</t>
  </si>
  <si>
    <t>616101001</t>
  </si>
  <si>
    <t>30897159</t>
  </si>
  <si>
    <t>ООО "Волгодонская тепловая генерация"</t>
  </si>
  <si>
    <t>6143088300</t>
  </si>
  <si>
    <t>614301001</t>
  </si>
  <si>
    <t>01-01-2017 00:00:00</t>
  </si>
  <si>
    <t>28422605</t>
  </si>
  <si>
    <t>ООО "Волгодонские тепловые сети"</t>
  </si>
  <si>
    <t>6143081351</t>
  </si>
  <si>
    <t>31-05-2013 00:00:00</t>
  </si>
  <si>
    <t>27946514</t>
  </si>
  <si>
    <t>ООО "Донская тепловая компания"</t>
  </si>
  <si>
    <t>6168056942</t>
  </si>
  <si>
    <t>26380977</t>
  </si>
  <si>
    <t>ООО "Жилищник"</t>
  </si>
  <si>
    <t>6130703051</t>
  </si>
  <si>
    <t>613001001</t>
  </si>
  <si>
    <t>31038140</t>
  </si>
  <si>
    <t>ООО "Издательство"МОЛОТ"</t>
  </si>
  <si>
    <t>6168093510</t>
  </si>
  <si>
    <t>30916594</t>
  </si>
  <si>
    <t>ООО "ККПД-Инвест"</t>
  </si>
  <si>
    <t>6168014188</t>
  </si>
  <si>
    <t>28943166</t>
  </si>
  <si>
    <t>ООО "КОВЧЕГ"</t>
  </si>
  <si>
    <t>7725821712</t>
  </si>
  <si>
    <t>772501001</t>
  </si>
  <si>
    <t>30842639</t>
  </si>
  <si>
    <t>ООО "КОМФОРТ"</t>
  </si>
  <si>
    <t>6141049585</t>
  </si>
  <si>
    <t>28983457</t>
  </si>
  <si>
    <t>ООО "Каменский машиностроительный завод"</t>
  </si>
  <si>
    <t>6147038445</t>
  </si>
  <si>
    <t>30370942</t>
  </si>
  <si>
    <t>ООО "ЛЕГИОН ГРУПП"</t>
  </si>
  <si>
    <t>6165558503</t>
  </si>
  <si>
    <t>26525135</t>
  </si>
  <si>
    <t>ООО "ЛУКОЙЛ-Ростовэнерго"</t>
  </si>
  <si>
    <t>6164288981</t>
  </si>
  <si>
    <t>26764871</t>
  </si>
  <si>
    <t>ООО "ЛУКОЙЛ-Экоэнерго"</t>
  </si>
  <si>
    <t>3015087458</t>
  </si>
  <si>
    <t>26382582</t>
  </si>
  <si>
    <t>ООО "МП "Коммунсервис"</t>
  </si>
  <si>
    <t>6122009675</t>
  </si>
  <si>
    <t>26446530</t>
  </si>
  <si>
    <t>ООО "Межмуниципальный Неклиновский водопровод"</t>
  </si>
  <si>
    <t>6123015978</t>
  </si>
  <si>
    <t>28821617</t>
  </si>
  <si>
    <t>ООО "Нефто-Юг"</t>
  </si>
  <si>
    <t>6165001166</t>
  </si>
  <si>
    <t>26374611</t>
  </si>
  <si>
    <t>ООО "Обливское МТП"</t>
  </si>
  <si>
    <t>6124003816</t>
  </si>
  <si>
    <t>612401001</t>
  </si>
  <si>
    <t>26636891</t>
  </si>
  <si>
    <t>ООО "Орион"</t>
  </si>
  <si>
    <t>6148559391</t>
  </si>
  <si>
    <t>28503896</t>
  </si>
  <si>
    <t>ООО "Приазовский ТеплоЦентр"</t>
  </si>
  <si>
    <t>6154129333</t>
  </si>
  <si>
    <t>26438194</t>
  </si>
  <si>
    <t>ООО "Производственная компания "Новочеркасский электровозостроительный завод"</t>
  </si>
  <si>
    <t>6150040250</t>
  </si>
  <si>
    <t>997450001</t>
  </si>
  <si>
    <t>30954389</t>
  </si>
  <si>
    <t>ООО "Распределенная генерация"</t>
  </si>
  <si>
    <t>6163134315</t>
  </si>
  <si>
    <t>11-03-2014 00:00:00</t>
  </si>
  <si>
    <t>27898254</t>
  </si>
  <si>
    <t>ООО "Ремонтно-строительное предприятие"</t>
  </si>
  <si>
    <t>6148655271</t>
  </si>
  <si>
    <t>27601891</t>
  </si>
  <si>
    <t>ООО "Речной порт"</t>
  </si>
  <si>
    <t>6164099374</t>
  </si>
  <si>
    <t>31072070</t>
  </si>
  <si>
    <t>ООО "Росткапиталгрупп"</t>
  </si>
  <si>
    <t>6161082340</t>
  </si>
  <si>
    <t>30842909</t>
  </si>
  <si>
    <t>ООО "Ростов логистик"</t>
  </si>
  <si>
    <t>3443923606</t>
  </si>
  <si>
    <t>26764253</t>
  </si>
  <si>
    <t>ООО "Ростовские тепловые сети"</t>
  </si>
  <si>
    <t>3445102073</t>
  </si>
  <si>
    <t>26820290</t>
  </si>
  <si>
    <t>ООО "Ростовтеплоэнерго"  филиал Северный Шолоховский участок</t>
  </si>
  <si>
    <t>6165125852</t>
  </si>
  <si>
    <t>613394001</t>
  </si>
  <si>
    <t>28868862</t>
  </si>
  <si>
    <t>ООО "Ростовтеплоэнерго" филиал "Северный" Тарасовский участок</t>
  </si>
  <si>
    <t>26642800</t>
  </si>
  <si>
    <t>ООО "Ростовтеплоэнерго" филиал Куйбышевского района</t>
  </si>
  <si>
    <t>611745001</t>
  </si>
  <si>
    <t>26457607</t>
  </si>
  <si>
    <t>ООО "Ростовтеплоэнерго" филиал Северный</t>
  </si>
  <si>
    <t>613802001</t>
  </si>
  <si>
    <t>26829643</t>
  </si>
  <si>
    <t>ООО "Ростовтеплоэнерго" филиал Северный Верхнедонской участок</t>
  </si>
  <si>
    <t>610532001</t>
  </si>
  <si>
    <t>26829640</t>
  </si>
  <si>
    <t>ООО "Ростовтеплоэнерго" филиал Северный Кашарский участок</t>
  </si>
  <si>
    <t>611532001</t>
  </si>
  <si>
    <t>26829633</t>
  </si>
  <si>
    <t>ООО "Ростовтеплоэнерго" филиал Северный Миллеровский участок</t>
  </si>
  <si>
    <t>614945001</t>
  </si>
  <si>
    <t>26786996</t>
  </si>
  <si>
    <t>ООО "Ростовтеплоэнерго" филиал Семикаракорского района</t>
  </si>
  <si>
    <t>613245001</t>
  </si>
  <si>
    <t>26448728</t>
  </si>
  <si>
    <t>ООО "Ростсельмашэнерго"</t>
  </si>
  <si>
    <t>6166047727</t>
  </si>
  <si>
    <t>30843114</t>
  </si>
  <si>
    <t>ООО "СВЕТПРОМГАЗ"</t>
  </si>
  <si>
    <t>6162069230</t>
  </si>
  <si>
    <t>616201001</t>
  </si>
  <si>
    <t>28976314</t>
  </si>
  <si>
    <t>ООО "Сальскэнергосбыт"</t>
  </si>
  <si>
    <t>6153034270</t>
  </si>
  <si>
    <t>26382572</t>
  </si>
  <si>
    <t>ООО "Сигма"</t>
  </si>
  <si>
    <t>6102015102</t>
  </si>
  <si>
    <t>27946538</t>
  </si>
  <si>
    <t>ООО "СпецМонтаж"</t>
  </si>
  <si>
    <t>3528087774</t>
  </si>
  <si>
    <t>352801001</t>
  </si>
  <si>
    <t>30802811</t>
  </si>
  <si>
    <t>ООО "ТЭЦ-1"</t>
  </si>
  <si>
    <t>6143087498</t>
  </si>
  <si>
    <t>31185022</t>
  </si>
  <si>
    <t>ООО "Таганрогская генерирующая компания"</t>
  </si>
  <si>
    <t>6154150744</t>
  </si>
  <si>
    <t>28868003</t>
  </si>
  <si>
    <t>ООО "Тагстройсервис"</t>
  </si>
  <si>
    <t>6154558967</t>
  </si>
  <si>
    <t>28978534</t>
  </si>
  <si>
    <t>ООО "ТеплоДом"</t>
  </si>
  <si>
    <t>6165191615</t>
  </si>
  <si>
    <t>20-01-2015 00:00:00</t>
  </si>
  <si>
    <t>28821346</t>
  </si>
  <si>
    <t>ООО "Тепловая Генерация"</t>
  </si>
  <si>
    <t>6154133668</t>
  </si>
  <si>
    <t>26445942</t>
  </si>
  <si>
    <t>ООО "Тепловые сети"</t>
  </si>
  <si>
    <t>6125024777</t>
  </si>
  <si>
    <t>612501001</t>
  </si>
  <si>
    <t>30992135</t>
  </si>
  <si>
    <t>ООО "Теплонасосные системы"</t>
  </si>
  <si>
    <t>6151019526</t>
  </si>
  <si>
    <t>04-04-2016 00:00:00</t>
  </si>
  <si>
    <t>26445734</t>
  </si>
  <si>
    <t>6151055122</t>
  </si>
  <si>
    <t>616301001</t>
  </si>
  <si>
    <t>28980513</t>
  </si>
  <si>
    <t>ООО "Теплоснабжающая организация "Александровский"</t>
  </si>
  <si>
    <t>6163135767</t>
  </si>
  <si>
    <t>28446793</t>
  </si>
  <si>
    <t>ООО "Топливно - Энергетическая компания"</t>
  </si>
  <si>
    <t>6154088327</t>
  </si>
  <si>
    <t>30383281</t>
  </si>
  <si>
    <t>ООО "УК "Сокол-Энергосбыт"</t>
  </si>
  <si>
    <t>6162058855</t>
  </si>
  <si>
    <t>27893378</t>
  </si>
  <si>
    <t>ООО "Углегорские сети"</t>
  </si>
  <si>
    <t>6134011291</t>
  </si>
  <si>
    <t>613401001</t>
  </si>
  <si>
    <t>26764274</t>
  </si>
  <si>
    <t>ООО "Управление жилищно-коммунальное хозяйство"</t>
  </si>
  <si>
    <t>6125028690</t>
  </si>
  <si>
    <t>26764720</t>
  </si>
  <si>
    <t>ООО "Управляющая компания "Жилкомсервис"</t>
  </si>
  <si>
    <t>6135007675</t>
  </si>
  <si>
    <t>613501001</t>
  </si>
  <si>
    <t>26448923</t>
  </si>
  <si>
    <t>ООО "Фирма "Ток"</t>
  </si>
  <si>
    <t>6150016240</t>
  </si>
  <si>
    <t>26436687</t>
  </si>
  <si>
    <t>ООО "Фирма Кристина"</t>
  </si>
  <si>
    <t>6166014129</t>
  </si>
  <si>
    <t>26449191</t>
  </si>
  <si>
    <t>ООО "Шахтинская ГТЭС"</t>
  </si>
  <si>
    <t>6155043551</t>
  </si>
  <si>
    <t>26437000</t>
  </si>
  <si>
    <t>ООО "ЭКО"</t>
  </si>
  <si>
    <t>6121995802</t>
  </si>
  <si>
    <t>612101001</t>
  </si>
  <si>
    <t>28002777</t>
  </si>
  <si>
    <t>ООО "Элита Сервис"</t>
  </si>
  <si>
    <t>6162042118</t>
  </si>
  <si>
    <t>30354171</t>
  </si>
  <si>
    <t>ООО ММП ЖКХ "Содружество"</t>
  </si>
  <si>
    <t>6107008902</t>
  </si>
  <si>
    <t>30866798</t>
  </si>
  <si>
    <t>ОП "Ростовское" АО "ГУ ЖКХ"</t>
  </si>
  <si>
    <t>616545001</t>
  </si>
  <si>
    <t>26324422</t>
  </si>
  <si>
    <t>Открытое акционерное общество "ГТ-ТЭЦ Энерго"</t>
  </si>
  <si>
    <t>7703311228</t>
  </si>
  <si>
    <t>770301001</t>
  </si>
  <si>
    <t>27332164</t>
  </si>
  <si>
    <t>ПАО "Таганрогский авиационный научно-технический комплекс им. Г.М.Бериева"</t>
  </si>
  <si>
    <t>6154028021</t>
  </si>
  <si>
    <t>28492799</t>
  </si>
  <si>
    <t>РГСУ</t>
  </si>
  <si>
    <t>6163020389</t>
  </si>
  <si>
    <t>27670503</t>
  </si>
  <si>
    <t>Ростовская дистанция гражданских сооружений</t>
  </si>
  <si>
    <t>7708503727</t>
  </si>
  <si>
    <t>616745017</t>
  </si>
  <si>
    <t>30934010</t>
  </si>
  <si>
    <t>Ростовская таможня</t>
  </si>
  <si>
    <t>6102020818</t>
  </si>
  <si>
    <t>26816056</t>
  </si>
  <si>
    <t>Северо-Кавказская дирекция по тепловодоснабжению структурное подразделение Центральной дирекции по тепловодоснабжению - филиала ОАО "РЖД"</t>
  </si>
  <si>
    <t>616745019</t>
  </si>
  <si>
    <t>26647132</t>
  </si>
  <si>
    <t>ТСЖ "Инструментальщик"</t>
  </si>
  <si>
    <t>6166071913</t>
  </si>
  <si>
    <t>27332293</t>
  </si>
  <si>
    <t>Таганрогский Технологический Институт ФГАО УВО ЮФУ</t>
  </si>
  <si>
    <t>6163027810</t>
  </si>
  <si>
    <t>615431003</t>
  </si>
  <si>
    <t>28545641</t>
  </si>
  <si>
    <t>Таганрогский институт имени А.П. Чехова (филиал) ФГБОУ ВПО "РГЭУ (РИНХ)"</t>
  </si>
  <si>
    <t>6163022805</t>
  </si>
  <si>
    <t>26448903</t>
  </si>
  <si>
    <t>Товарищество собственников жилья №3</t>
  </si>
  <si>
    <t>6154055466</t>
  </si>
  <si>
    <t>28818951</t>
  </si>
  <si>
    <t>УМП ЖКХ "Азовское"</t>
  </si>
  <si>
    <t>6101932120</t>
  </si>
  <si>
    <t>26452251</t>
  </si>
  <si>
    <t>УМП ЖКХ Кулешовского сельского поселения</t>
  </si>
  <si>
    <t>6101037745</t>
  </si>
  <si>
    <t>26374648</t>
  </si>
  <si>
    <t>Углегорское МПП ЖКХ</t>
  </si>
  <si>
    <t>6134007633</t>
  </si>
  <si>
    <t>26437044</t>
  </si>
  <si>
    <t>ФГАОУ ВО "ЮФУ"</t>
  </si>
  <si>
    <t>616402001</t>
  </si>
  <si>
    <t>30903763</t>
  </si>
  <si>
    <t>ФГБУ "ЦЖКУ" МИНОБОРОНЫ РОССИИ</t>
  </si>
  <si>
    <t>7729314745</t>
  </si>
  <si>
    <t>770101001</t>
  </si>
  <si>
    <t>30923515</t>
  </si>
  <si>
    <t>ФГБУ "Центральное жилищно-коммунальное управление" Министерства обороны РФ</t>
  </si>
  <si>
    <t>616543001</t>
  </si>
  <si>
    <t>14-11-2002 00:00:00</t>
  </si>
  <si>
    <t>31215611</t>
  </si>
  <si>
    <t>Филиал АО "Донэнерго" - "Тепловые сети"</t>
  </si>
  <si>
    <t>27666876</t>
  </si>
  <si>
    <t>Филиал АО "Концерн Росэнергоатом" Ростовская атомная станция</t>
  </si>
  <si>
    <t>7721632827</t>
  </si>
  <si>
    <t>614343002</t>
  </si>
  <si>
    <t>27357611</t>
  </si>
  <si>
    <t>Филиал ОАО "РЭУ" "Ростовский"</t>
  </si>
  <si>
    <t>7714783092</t>
  </si>
  <si>
    <t>28506895</t>
  </si>
  <si>
    <t>Филиал ООО "Сириус" в г. Новочеркасске</t>
  </si>
  <si>
    <t>7714652646</t>
  </si>
  <si>
    <t>615045001</t>
  </si>
  <si>
    <t>26449347</t>
  </si>
  <si>
    <t>Филиал ПАО "ОГК-2" Новочеркасская ГРЭС</t>
  </si>
  <si>
    <t>2607018122</t>
  </si>
  <si>
    <t>615043001</t>
  </si>
  <si>
    <t>26445675</t>
  </si>
  <si>
    <t>производственное отделение "Юго-Западные электрические сети" филиала ПАО "МРСК Юга" - "Ростовэнерго"</t>
  </si>
  <si>
    <t>6164266561</t>
  </si>
  <si>
    <t>615431001</t>
  </si>
  <si>
    <t>26764261</t>
  </si>
  <si>
    <t>производственное отделение "Южные электрические сети" филиала ПАО "МРСК Юга" - "Ростовэнерго"</t>
  </si>
  <si>
    <t>614032001</t>
  </si>
  <si>
    <t>№</t>
  </si>
  <si>
    <t>WARM</t>
  </si>
  <si>
    <t>Обновление отменено пользователем</t>
  </si>
  <si>
    <t>31.03.2019</t>
  </si>
  <si>
    <t>346521,ул.Энергетики,1а, г.Шахты, Ростовскаяф область</t>
  </si>
  <si>
    <t>Подгорный Дмитрий Эдуардович</t>
  </si>
  <si>
    <t>Острикова Марина Владимировна</t>
  </si>
  <si>
    <t>Начальник ПЭО</t>
  </si>
  <si>
    <t>(8636)23-93-60</t>
  </si>
  <si>
    <t>peoshgtes@mail.ru</t>
  </si>
  <si>
    <t>15.04.2019 20:09:07</t>
  </si>
  <si>
    <t>Азовский район</t>
  </si>
  <si>
    <t>60601000</t>
  </si>
  <si>
    <t>Александровское сельское поселение</t>
  </si>
  <si>
    <t>60601405</t>
  </si>
  <si>
    <t>Елизаветинское сельское поселение</t>
  </si>
  <si>
    <t>60601410</t>
  </si>
  <si>
    <t>Елизаветовское сельское поселение</t>
  </si>
  <si>
    <t>60601420</t>
  </si>
  <si>
    <t>Задонское сельское поселение</t>
  </si>
  <si>
    <t>60601425</t>
  </si>
  <si>
    <t>Кагальницкое сельское поселение</t>
  </si>
  <si>
    <t>60601430</t>
  </si>
  <si>
    <t>Калиновское сельское поселение</t>
  </si>
  <si>
    <t>60601435</t>
  </si>
  <si>
    <t>Красносадовское сельское поселение</t>
  </si>
  <si>
    <t>60601438</t>
  </si>
  <si>
    <t>Круглянское сельское поселение</t>
  </si>
  <si>
    <t>60601440</t>
  </si>
  <si>
    <t>Кугейское сельское поселение</t>
  </si>
  <si>
    <t>60601444</t>
  </si>
  <si>
    <t>Кулешовское сельское поселение</t>
  </si>
  <si>
    <t>60601448</t>
  </si>
  <si>
    <t>Маргаритовское сельское поселение</t>
  </si>
  <si>
    <t>60601452</t>
  </si>
  <si>
    <t>Новоалександровское сельское поселение</t>
  </si>
  <si>
    <t>60601455</t>
  </si>
  <si>
    <t>Обильненское сельское поселение</t>
  </si>
  <si>
    <t>60601458</t>
  </si>
  <si>
    <t>Отрадовское сельское поселение</t>
  </si>
  <si>
    <t>60601460</t>
  </si>
  <si>
    <t>Пешковское сельское поселение</t>
  </si>
  <si>
    <t>60601463</t>
  </si>
  <si>
    <t>Рогожкинское сельское поселение</t>
  </si>
  <si>
    <t>60601472</t>
  </si>
  <si>
    <t>Самарское сельское поселение</t>
  </si>
  <si>
    <t>60601476</t>
  </si>
  <si>
    <t>Семибалковское сельское поселение</t>
  </si>
  <si>
    <t>60601480</t>
  </si>
  <si>
    <t>Аксайский район</t>
  </si>
  <si>
    <t>60602000</t>
  </si>
  <si>
    <t>Аксайское городское поселение</t>
  </si>
  <si>
    <t>60602101</t>
  </si>
  <si>
    <t>Большелогское сельское поселение</t>
  </si>
  <si>
    <t>60602405</t>
  </si>
  <si>
    <t>Верхнеподпольненское сельское поселение</t>
  </si>
  <si>
    <t>60602410</t>
  </si>
  <si>
    <t>Грушевское сельское поселение</t>
  </si>
  <si>
    <t>60602415</t>
  </si>
  <si>
    <t>Истоминское сельское поселение</t>
  </si>
  <si>
    <t>60602420</t>
  </si>
  <si>
    <t>Ленинское сельское поселение</t>
  </si>
  <si>
    <t>60602423</t>
  </si>
  <si>
    <t>Мишкинское сельское поселение</t>
  </si>
  <si>
    <t>60602425</t>
  </si>
  <si>
    <t>Ольгинское сельское поселение</t>
  </si>
  <si>
    <t>60602447</t>
  </si>
  <si>
    <t>Рассветовское сельское поселение</t>
  </si>
  <si>
    <t>60602458</t>
  </si>
  <si>
    <t>Старочеркасское сельское поселение</t>
  </si>
  <si>
    <t>60602462</t>
  </si>
  <si>
    <t>Щепкинское сельское поселение</t>
  </si>
  <si>
    <t>60602436</t>
  </si>
  <si>
    <t>Багаевский район</t>
  </si>
  <si>
    <t>60605000</t>
  </si>
  <si>
    <t>Ажиновское сельское поселение</t>
  </si>
  <si>
    <t>60605402</t>
  </si>
  <si>
    <t>Багаевское сельское поселение</t>
  </si>
  <si>
    <t>60605405</t>
  </si>
  <si>
    <t>Елкинское сельское поселение</t>
  </si>
  <si>
    <t>60605415</t>
  </si>
  <si>
    <t>Красненское сельское поселение</t>
  </si>
  <si>
    <t>60605420</t>
  </si>
  <si>
    <t>Манычское сельское поселение</t>
  </si>
  <si>
    <t>60605440</t>
  </si>
  <si>
    <t>Белокалитвинский район</t>
  </si>
  <si>
    <t>60606000</t>
  </si>
  <si>
    <t>Белокалитвинское городское поселение</t>
  </si>
  <si>
    <t>60606101</t>
  </si>
  <si>
    <t>Богураевское сельское поселение</t>
  </si>
  <si>
    <t>60606410</t>
  </si>
  <si>
    <t>Горняцкое сельское поселение</t>
  </si>
  <si>
    <t>60606417</t>
  </si>
  <si>
    <t>Грушево-Дубовское сельское поселение</t>
  </si>
  <si>
    <t>60606420</t>
  </si>
  <si>
    <t>Ильинское сельское поселение</t>
  </si>
  <si>
    <t>60606430</t>
  </si>
  <si>
    <t>Коксовское сельское поселение</t>
  </si>
  <si>
    <t>60606433</t>
  </si>
  <si>
    <t>Краснодонецкое сельское поселение</t>
  </si>
  <si>
    <t>60606435</t>
  </si>
  <si>
    <t>Литвиновское сельское поселение</t>
  </si>
  <si>
    <t>60606445</t>
  </si>
  <si>
    <t>Нижнепоповское сельское поселение</t>
  </si>
  <si>
    <t>60606450</t>
  </si>
  <si>
    <t>Рудаковское сельское поселение</t>
  </si>
  <si>
    <t>60606440</t>
  </si>
  <si>
    <t>Синегорское сельское поселение</t>
  </si>
  <si>
    <t>60606459</t>
  </si>
  <si>
    <t>Шолоховское городское поселение</t>
  </si>
  <si>
    <t>60606102</t>
  </si>
  <si>
    <t>Боковский район</t>
  </si>
  <si>
    <t>60607000</t>
  </si>
  <si>
    <t>Боковское сельское поселение</t>
  </si>
  <si>
    <t>60607411</t>
  </si>
  <si>
    <t>Верхнечирское сельское поселение</t>
  </si>
  <si>
    <t>60607422</t>
  </si>
  <si>
    <t>Грачевское сельское поселение</t>
  </si>
  <si>
    <t>60607433</t>
  </si>
  <si>
    <t>Земцовское сельское поселение</t>
  </si>
  <si>
    <t>60607455</t>
  </si>
  <si>
    <t>Каргинское сельское поселение</t>
  </si>
  <si>
    <t>60607444</t>
  </si>
  <si>
    <t>Краснозоринское сельское поселение</t>
  </si>
  <si>
    <t>60607448</t>
  </si>
  <si>
    <t>Краснокутское сельское поселение</t>
  </si>
  <si>
    <t>60607450</t>
  </si>
  <si>
    <t>Верхнедонской район</t>
  </si>
  <si>
    <t>60608000</t>
  </si>
  <si>
    <t>Верхняковское сельское поселение</t>
  </si>
  <si>
    <t>60608405</t>
  </si>
  <si>
    <t>Казанское сельское поселение</t>
  </si>
  <si>
    <t>60608412</t>
  </si>
  <si>
    <t>Казансколопатинское сельское поселение</t>
  </si>
  <si>
    <t>60608413</t>
  </si>
  <si>
    <t>Мешковское сельское поселение</t>
  </si>
  <si>
    <t>60608428</t>
  </si>
  <si>
    <t>Мещеряковское сельское поселение</t>
  </si>
  <si>
    <t>60608432</t>
  </si>
  <si>
    <t>Мигулинское сельское поселение</t>
  </si>
  <si>
    <t>60608436</t>
  </si>
  <si>
    <t>Нижнебыковское сельское поселение</t>
  </si>
  <si>
    <t>60608440</t>
  </si>
  <si>
    <t>Солонцовское сельское поселение</t>
  </si>
  <si>
    <t>60608446</t>
  </si>
  <si>
    <t>Тубянское сельское поселение</t>
  </si>
  <si>
    <t>60608448</t>
  </si>
  <si>
    <t>Шумилинское сельское поселение</t>
  </si>
  <si>
    <t>60608458</t>
  </si>
  <si>
    <t>Веселовский район</t>
  </si>
  <si>
    <t>60609000</t>
  </si>
  <si>
    <t>Верхнесоленовское сельское поселение</t>
  </si>
  <si>
    <t>60609409</t>
  </si>
  <si>
    <t>Веселовское сельское поселение</t>
  </si>
  <si>
    <t>60609411</t>
  </si>
  <si>
    <t>Краснооктябрьское сельское поселение</t>
  </si>
  <si>
    <t>60609432</t>
  </si>
  <si>
    <t>Позднеевское сельское поселение</t>
  </si>
  <si>
    <t>60609458</t>
  </si>
  <si>
    <t>Волгодонской район</t>
  </si>
  <si>
    <t>60612000</t>
  </si>
  <si>
    <t>Добровольское сельское поселение</t>
  </si>
  <si>
    <t>60612405</t>
  </si>
  <si>
    <t>Дубенцовское сельское поселение</t>
  </si>
  <si>
    <t>60612408</t>
  </si>
  <si>
    <t>Победенское сельское поселение</t>
  </si>
  <si>
    <t>60612425</t>
  </si>
  <si>
    <t>Потаповское сельское поселение</t>
  </si>
  <si>
    <t>60612428</t>
  </si>
  <si>
    <t>Прогрессовское сельское поселение</t>
  </si>
  <si>
    <t>60612430</t>
  </si>
  <si>
    <t>Романовское сельское поселение</t>
  </si>
  <si>
    <t>60612432</t>
  </si>
  <si>
    <t>Рябичевское сельское поселение</t>
  </si>
  <si>
    <t>60612435</t>
  </si>
  <si>
    <t>Город Азов</t>
  </si>
  <si>
    <t>60704000</t>
  </si>
  <si>
    <t>Город Батайск</t>
  </si>
  <si>
    <t>60707000</t>
  </si>
  <si>
    <t>Город Волгодонск</t>
  </si>
  <si>
    <t>60712000</t>
  </si>
  <si>
    <t>Город Гуково</t>
  </si>
  <si>
    <t>60715000</t>
  </si>
  <si>
    <t>Город Донецк</t>
  </si>
  <si>
    <t>60717000</t>
  </si>
  <si>
    <t>Город Зверево</t>
  </si>
  <si>
    <t>60718000</t>
  </si>
  <si>
    <t>Город Каменск-Шахтинский</t>
  </si>
  <si>
    <t>60719000</t>
  </si>
  <si>
    <t>Город Новочеркасск</t>
  </si>
  <si>
    <t>60727000</t>
  </si>
  <si>
    <t>Город Новошахтинск</t>
  </si>
  <si>
    <t>60730000</t>
  </si>
  <si>
    <t>Город Ростов-на-Дону</t>
  </si>
  <si>
    <t>60701000</t>
  </si>
  <si>
    <t>Город Таганрог</t>
  </si>
  <si>
    <t>60737000</t>
  </si>
  <si>
    <t>Город Шахты</t>
  </si>
  <si>
    <t>60740000</t>
  </si>
  <si>
    <t>Дубовский район</t>
  </si>
  <si>
    <t>60613000</t>
  </si>
  <si>
    <t>Андреевское сельское поселение</t>
  </si>
  <si>
    <t>60613405</t>
  </si>
  <si>
    <t>Барабанщиковское сельское поселение</t>
  </si>
  <si>
    <t>60613410</t>
  </si>
  <si>
    <t>Вербовологовское сельское поселение</t>
  </si>
  <si>
    <t>60613415</t>
  </si>
  <si>
    <t>60613417</t>
  </si>
  <si>
    <t>Гуреевское сельское поселение</t>
  </si>
  <si>
    <t>60613420</t>
  </si>
  <si>
    <t>Дубовское сельское поселение</t>
  </si>
  <si>
    <t>60613425</t>
  </si>
  <si>
    <t>Жуковское сельское поселение</t>
  </si>
  <si>
    <t>60613430</t>
  </si>
  <si>
    <t>Комиссаровское сельское поселение</t>
  </si>
  <si>
    <t>60613440</t>
  </si>
  <si>
    <t>Малолученское сельское поселение</t>
  </si>
  <si>
    <t>60613448</t>
  </si>
  <si>
    <t>Мирненское сельское поселение</t>
  </si>
  <si>
    <t>60613452</t>
  </si>
  <si>
    <t>Присальское сельское поселение</t>
  </si>
  <si>
    <t>60613460</t>
  </si>
  <si>
    <t>60613464</t>
  </si>
  <si>
    <t>Семичанское сельское поселение</t>
  </si>
  <si>
    <t>60613471</t>
  </si>
  <si>
    <t>Егорлыкский район</t>
  </si>
  <si>
    <t>60615000</t>
  </si>
  <si>
    <t>Балко-Грузское сельское поселение</t>
  </si>
  <si>
    <t>60615410</t>
  </si>
  <si>
    <t>Войновское сельское поселение</t>
  </si>
  <si>
    <t>60615415</t>
  </si>
  <si>
    <t>Егорлыкское сельское поселение</t>
  </si>
  <si>
    <t>60615417</t>
  </si>
  <si>
    <t>60615425</t>
  </si>
  <si>
    <t>Кавалерское сельское поселение</t>
  </si>
  <si>
    <t>60615436</t>
  </si>
  <si>
    <t>Новороговское сельское поселение</t>
  </si>
  <si>
    <t>60615447</t>
  </si>
  <si>
    <t>Объединенное сельское поселение</t>
  </si>
  <si>
    <t>60615458</t>
  </si>
  <si>
    <t>Роговское сельское поселение</t>
  </si>
  <si>
    <t>60615462</t>
  </si>
  <si>
    <t>Шаумяновское сельское поселение</t>
  </si>
  <si>
    <t>60615480</t>
  </si>
  <si>
    <t>Заветинский район</t>
  </si>
  <si>
    <t>60617000</t>
  </si>
  <si>
    <t>Заветинское сельское поселение</t>
  </si>
  <si>
    <t>60617411</t>
  </si>
  <si>
    <t>Киселевское сельское поселение</t>
  </si>
  <si>
    <t>60617428</t>
  </si>
  <si>
    <t>Кичкинское сельское поселение</t>
  </si>
  <si>
    <t>60617430</t>
  </si>
  <si>
    <t>Никольское сельское поселение</t>
  </si>
  <si>
    <t>60617422</t>
  </si>
  <si>
    <t>Савдянское сельское поселение</t>
  </si>
  <si>
    <t>60617445</t>
  </si>
  <si>
    <t>Тюльпановское сельское поселение</t>
  </si>
  <si>
    <t>60617432</t>
  </si>
  <si>
    <t>Федосеевское сельское поселение</t>
  </si>
  <si>
    <t>60617466</t>
  </si>
  <si>
    <t>Фоминское сельское поселение</t>
  </si>
  <si>
    <t>60617434</t>
  </si>
  <si>
    <t>Шебалинское сельское поселение</t>
  </si>
  <si>
    <t>60617470</t>
  </si>
  <si>
    <t>Зерноградский район</t>
  </si>
  <si>
    <t>60618000</t>
  </si>
  <si>
    <t>Большеталовское сельское поселение</t>
  </si>
  <si>
    <t>60618405</t>
  </si>
  <si>
    <t>Гуляй-Борисовское сельское поселение</t>
  </si>
  <si>
    <t>60618410</t>
  </si>
  <si>
    <t>Донское сельское поселение</t>
  </si>
  <si>
    <t>60618415</t>
  </si>
  <si>
    <t>Зерноградское городское поселение</t>
  </si>
  <si>
    <t>60618101</t>
  </si>
  <si>
    <t>Конзаводское сельское поселение</t>
  </si>
  <si>
    <t>60618440</t>
  </si>
  <si>
    <t>Красноармейское сельское поселение</t>
  </si>
  <si>
    <t>60618445</t>
  </si>
  <si>
    <t>60618450</t>
  </si>
  <si>
    <t>Мечетинское сельское поселение</t>
  </si>
  <si>
    <t>60618455</t>
  </si>
  <si>
    <t>Россошинское сельское поселение</t>
  </si>
  <si>
    <t>60618460</t>
  </si>
  <si>
    <t>Зимовниковский район</t>
  </si>
  <si>
    <t>60619000</t>
  </si>
  <si>
    <t>Верхнесеребряковское сельское поселение</t>
  </si>
  <si>
    <t>60619405</t>
  </si>
  <si>
    <t>Гашунское сельское поселение</t>
  </si>
  <si>
    <t>60619410</t>
  </si>
  <si>
    <t>Глубочанское сельское поселение</t>
  </si>
  <si>
    <t>60619415</t>
  </si>
  <si>
    <t>Зимовниковское сельское поселение</t>
  </si>
  <si>
    <t>60619417</t>
  </si>
  <si>
    <t>Камышевское сельское поселение</t>
  </si>
  <si>
    <t>60619420</t>
  </si>
  <si>
    <t>Кировское сельское поселение</t>
  </si>
  <si>
    <t>60619425</t>
  </si>
  <si>
    <t>Кутейниковское сельское поселение</t>
  </si>
  <si>
    <t>60619430</t>
  </si>
  <si>
    <t>60619432</t>
  </si>
  <si>
    <t>Мокрогашунское сельское поселение</t>
  </si>
  <si>
    <t>60619435</t>
  </si>
  <si>
    <t>Савоськинское сельское поселение</t>
  </si>
  <si>
    <t>60619445</t>
  </si>
  <si>
    <t>Северное сельское поселение</t>
  </si>
  <si>
    <t>60619450</t>
  </si>
  <si>
    <t>Кагальницкий район</t>
  </si>
  <si>
    <t>60622000</t>
  </si>
  <si>
    <t>Иваново-Шамшевское сельское поселение</t>
  </si>
  <si>
    <t>60622412</t>
  </si>
  <si>
    <t>60622414</t>
  </si>
  <si>
    <t>Калининское сельское поселение</t>
  </si>
  <si>
    <t>60622417</t>
  </si>
  <si>
    <t>60622420</t>
  </si>
  <si>
    <t>Мокробатайское сельское поселение</t>
  </si>
  <si>
    <t>60622423</t>
  </si>
  <si>
    <t>Новобатайское сельское поселение</t>
  </si>
  <si>
    <t>60622425</t>
  </si>
  <si>
    <t>Родниковское сельское поселение</t>
  </si>
  <si>
    <t>60622430</t>
  </si>
  <si>
    <t>Хомутовское сельское поселение</t>
  </si>
  <si>
    <t>60622442</t>
  </si>
  <si>
    <t>Каменский район</t>
  </si>
  <si>
    <t>60623000</t>
  </si>
  <si>
    <t>Астаховское сельское поселение</t>
  </si>
  <si>
    <t>60623405</t>
  </si>
  <si>
    <t>Богдановское сельское поселение</t>
  </si>
  <si>
    <t>60623410</t>
  </si>
  <si>
    <t>Волченское сельское поселение</t>
  </si>
  <si>
    <t>60623415</t>
  </si>
  <si>
    <t>Глубокинское городское поселение</t>
  </si>
  <si>
    <t>60623151</t>
  </si>
  <si>
    <t>Груциновское сельское поселение</t>
  </si>
  <si>
    <t>60623460</t>
  </si>
  <si>
    <t>Гусевское сельское поселение</t>
  </si>
  <si>
    <t>60623420</t>
  </si>
  <si>
    <t>Калитвенское сельское поселение</t>
  </si>
  <si>
    <t>60623425</t>
  </si>
  <si>
    <t>Красновское сельское поселение</t>
  </si>
  <si>
    <t>60623430</t>
  </si>
  <si>
    <t>Малокаменское сельское поселение</t>
  </si>
  <si>
    <t>60623440</t>
  </si>
  <si>
    <t>Пиховкинское сельское поселение</t>
  </si>
  <si>
    <t>60623455</t>
  </si>
  <si>
    <t>Старостаничное сельское поселение</t>
  </si>
  <si>
    <t>60623465</t>
  </si>
  <si>
    <t>Уляшкинское сельское поселение</t>
  </si>
  <si>
    <t>60623470</t>
  </si>
  <si>
    <t>Кашарский район</t>
  </si>
  <si>
    <t>60624000</t>
  </si>
  <si>
    <t>Верхнемакеевское сельское поселение</t>
  </si>
  <si>
    <t>60624410</t>
  </si>
  <si>
    <t>Верхнесвечниковское сельское поселение</t>
  </si>
  <si>
    <t>60624415</t>
  </si>
  <si>
    <t>Вяжинское сельское поселение</t>
  </si>
  <si>
    <t>60624420</t>
  </si>
  <si>
    <t>Индустриальное сельское поселение</t>
  </si>
  <si>
    <t>60624425</t>
  </si>
  <si>
    <t>Кашарское сельское поселение</t>
  </si>
  <si>
    <t>60624430</t>
  </si>
  <si>
    <t>Киевское сельское поселение</t>
  </si>
  <si>
    <t>60624435</t>
  </si>
  <si>
    <t>Первомайское сельское поселение</t>
  </si>
  <si>
    <t>60624450</t>
  </si>
  <si>
    <t>Поповское сельское поселение</t>
  </si>
  <si>
    <t>60624455</t>
  </si>
  <si>
    <t>Талловеровское сельское поселение</t>
  </si>
  <si>
    <t>60624470</t>
  </si>
  <si>
    <t>Фомино-Свечниковское сельское поселение</t>
  </si>
  <si>
    <t>60624475</t>
  </si>
  <si>
    <t>Константиновский район</t>
  </si>
  <si>
    <t>60625000</t>
  </si>
  <si>
    <t>Авиловское сельское поселение</t>
  </si>
  <si>
    <t>60625405</t>
  </si>
  <si>
    <t>Богоявленское сельское поселение</t>
  </si>
  <si>
    <t>60625410</t>
  </si>
  <si>
    <t>Гапкинское сельское поселение</t>
  </si>
  <si>
    <t>60625415</t>
  </si>
  <si>
    <t>Константиновское городское поселение</t>
  </si>
  <si>
    <t>60625101</t>
  </si>
  <si>
    <t>Николаевское сельское поселение</t>
  </si>
  <si>
    <t>60625420</t>
  </si>
  <si>
    <t>Почтовское сельское поселение</t>
  </si>
  <si>
    <t>60625425</t>
  </si>
  <si>
    <t>Стычновское сельское поселение</t>
  </si>
  <si>
    <t>60625436</t>
  </si>
  <si>
    <t>Красносулинский район</t>
  </si>
  <si>
    <t>60626000</t>
  </si>
  <si>
    <t>Божковское сельское поселение</t>
  </si>
  <si>
    <t>60626405</t>
  </si>
  <si>
    <t>Владимировское сельское поселение</t>
  </si>
  <si>
    <t>60626410</t>
  </si>
  <si>
    <t>Горненское городское поселение</t>
  </si>
  <si>
    <t>60626102</t>
  </si>
  <si>
    <t>Гуково-Гнилушевское сельское поселение</t>
  </si>
  <si>
    <t>60626415</t>
  </si>
  <si>
    <t>Долотинское сельское поселение</t>
  </si>
  <si>
    <t>60626420</t>
  </si>
  <si>
    <t>60626425</t>
  </si>
  <si>
    <t>Ковалевское сельское поселение</t>
  </si>
  <si>
    <t>60626430</t>
  </si>
  <si>
    <t>60626435</t>
  </si>
  <si>
    <t>Красносулинское городское поселение</t>
  </si>
  <si>
    <t>60626101</t>
  </si>
  <si>
    <t>Михайловское сельское поселение</t>
  </si>
  <si>
    <t>60626440</t>
  </si>
  <si>
    <t>Пролетарское сельское поселение</t>
  </si>
  <si>
    <t>60626445</t>
  </si>
  <si>
    <t>Садковское сельское поселение</t>
  </si>
  <si>
    <t>60626450</t>
  </si>
  <si>
    <t>Табунщиковское сельское поселение</t>
  </si>
  <si>
    <t>60626455</t>
  </si>
  <si>
    <t>Углеродовское городское поселение</t>
  </si>
  <si>
    <t>60626165</t>
  </si>
  <si>
    <t>Ударниковское сельское поселение</t>
  </si>
  <si>
    <t>60626460</t>
  </si>
  <si>
    <t>Куйбышевский район</t>
  </si>
  <si>
    <t>60627000</t>
  </si>
  <si>
    <t>Кринично-Лугское сельское поселение</t>
  </si>
  <si>
    <t>60627404</t>
  </si>
  <si>
    <t>Куйбышевское сельское поселение</t>
  </si>
  <si>
    <t>60627405</t>
  </si>
  <si>
    <t>Лысогорское сельское поселение</t>
  </si>
  <si>
    <t>60627410</t>
  </si>
  <si>
    <t>Мартыновский район</t>
  </si>
  <si>
    <t>60630000</t>
  </si>
  <si>
    <t>Большеорловское сельское поселение</t>
  </si>
  <si>
    <t>60630405</t>
  </si>
  <si>
    <t>Зеленолугское сельское поселение</t>
  </si>
  <si>
    <t>60630407</t>
  </si>
  <si>
    <t>Ильиновское сельское поселение</t>
  </si>
  <si>
    <t>60630412</t>
  </si>
  <si>
    <t>Комаровское сельское поселение</t>
  </si>
  <si>
    <t>60630423</t>
  </si>
  <si>
    <t>Малоорловское сельское поселение</t>
  </si>
  <si>
    <t>60630434</t>
  </si>
  <si>
    <t>Мартыновское сельское поселение</t>
  </si>
  <si>
    <t>60630439</t>
  </si>
  <si>
    <t>Новоселовское сельское поселение</t>
  </si>
  <si>
    <t>60630456</t>
  </si>
  <si>
    <t>Рубашкинское сельское поселение</t>
  </si>
  <si>
    <t>60630467</t>
  </si>
  <si>
    <t>Южненское сельское поселение</t>
  </si>
  <si>
    <t>60630489</t>
  </si>
  <si>
    <t>Матвеево-Курганский район</t>
  </si>
  <si>
    <t>60631000</t>
  </si>
  <si>
    <t>Алексеевское сельское поселение</t>
  </si>
  <si>
    <t>60631405</t>
  </si>
  <si>
    <t>Анастасиевское сельское поселение</t>
  </si>
  <si>
    <t>60631410</t>
  </si>
  <si>
    <t>Большекирсановское сельское поселение</t>
  </si>
  <si>
    <t>60631415</t>
  </si>
  <si>
    <t>Екатериновское сельское поселение</t>
  </si>
  <si>
    <t>60631420</t>
  </si>
  <si>
    <t>Малокирсановское сельское поселение</t>
  </si>
  <si>
    <t>60631440</t>
  </si>
  <si>
    <t>Матвеево-Курганское сельское поселение</t>
  </si>
  <si>
    <t>60631445</t>
  </si>
  <si>
    <t>Новониколаевское сельское поселение</t>
  </si>
  <si>
    <t>60631450</t>
  </si>
  <si>
    <t>Ряженское сельское поселение</t>
  </si>
  <si>
    <t>60631465</t>
  </si>
  <si>
    <t>Миллеровский район</t>
  </si>
  <si>
    <t>60632000</t>
  </si>
  <si>
    <t>Верхнеталовское сельское поселение</t>
  </si>
  <si>
    <t>60632402</t>
  </si>
  <si>
    <t>Волошинское сельское поселение</t>
  </si>
  <si>
    <t>60632405</t>
  </si>
  <si>
    <t>Дегтевское сельское поселение</t>
  </si>
  <si>
    <t>60632415</t>
  </si>
  <si>
    <t>Колодезянское сельское поселение</t>
  </si>
  <si>
    <t>60632420</t>
  </si>
  <si>
    <t>Криворожское сельское поселение</t>
  </si>
  <si>
    <t>60632425</t>
  </si>
  <si>
    <t>Мальчевское сельское поселение</t>
  </si>
  <si>
    <t>60632435</t>
  </si>
  <si>
    <t>Миллеровское городское поселение</t>
  </si>
  <si>
    <t>60632101</t>
  </si>
  <si>
    <t>Ольхово-Рогское сельское поселение</t>
  </si>
  <si>
    <t>60632455</t>
  </si>
  <si>
    <t>60632460</t>
  </si>
  <si>
    <t>Сулинское сельское поселение</t>
  </si>
  <si>
    <t>60632467</t>
  </si>
  <si>
    <t>Титовское сельское поселение</t>
  </si>
  <si>
    <t>60632470</t>
  </si>
  <si>
    <t>Треневское сельское поселение</t>
  </si>
  <si>
    <t>60632430</t>
  </si>
  <si>
    <t>Туриловское сельское поселение</t>
  </si>
  <si>
    <t>60632475</t>
  </si>
  <si>
    <t>Милютинский район</t>
  </si>
  <si>
    <t>60633000</t>
  </si>
  <si>
    <t>Лукичевское сельское поселение</t>
  </si>
  <si>
    <t>60633420</t>
  </si>
  <si>
    <t>Маньково-Березовское сельское поселение</t>
  </si>
  <si>
    <t>60633428</t>
  </si>
  <si>
    <t>Милютинское сельское поселение</t>
  </si>
  <si>
    <t>60633433</t>
  </si>
  <si>
    <t>Николо-Березовское сельское поселение</t>
  </si>
  <si>
    <t>60633444</t>
  </si>
  <si>
    <t>Орловское сельское поселение</t>
  </si>
  <si>
    <t>60633466</t>
  </si>
  <si>
    <t>Светочниковское сельское поселение</t>
  </si>
  <si>
    <t>60633477</t>
  </si>
  <si>
    <t>Селивановское сельское поселение</t>
  </si>
  <si>
    <t>60633480</t>
  </si>
  <si>
    <t>Морозовский район</t>
  </si>
  <si>
    <t>60634000</t>
  </si>
  <si>
    <t>Вознесенское сельское поселение</t>
  </si>
  <si>
    <t>60634415</t>
  </si>
  <si>
    <t>Вольно-Донское сельское поселение</t>
  </si>
  <si>
    <t>60634420</t>
  </si>
  <si>
    <t>Гагаринское сельское поселение</t>
  </si>
  <si>
    <t>60634423</t>
  </si>
  <si>
    <t>Грузиновское сельское поселение</t>
  </si>
  <si>
    <t>60634425</t>
  </si>
  <si>
    <t>Знаменское сельское поселение</t>
  </si>
  <si>
    <t>60634430</t>
  </si>
  <si>
    <t>Костино-Быстрянское сельское поселение</t>
  </si>
  <si>
    <t>60634440</t>
  </si>
  <si>
    <t>Морозовское городское поселение</t>
  </si>
  <si>
    <t>60634101</t>
  </si>
  <si>
    <t>Парамоновское сельское поселение</t>
  </si>
  <si>
    <t>60634460</t>
  </si>
  <si>
    <t>Широко-Атамановское сельское поселение</t>
  </si>
  <si>
    <t>60634405</t>
  </si>
  <si>
    <t>Мясниковский район</t>
  </si>
  <si>
    <t>60635000</t>
  </si>
  <si>
    <t>Большесальское сельское поселение</t>
  </si>
  <si>
    <t>60635405</t>
  </si>
  <si>
    <t>60635420</t>
  </si>
  <si>
    <t>Краснокрымское сельское поселение</t>
  </si>
  <si>
    <t>60635424</t>
  </si>
  <si>
    <t>Крымское сельское поселение</t>
  </si>
  <si>
    <t>60635428</t>
  </si>
  <si>
    <t>Недвиговское сельское поселение</t>
  </si>
  <si>
    <t>60635447</t>
  </si>
  <si>
    <t>Петровское сельское поселение</t>
  </si>
  <si>
    <t>60635436</t>
  </si>
  <si>
    <t>Чалтырское сельское поселение</t>
  </si>
  <si>
    <t>60635452</t>
  </si>
  <si>
    <t>Неклиновский район</t>
  </si>
  <si>
    <t>60636000</t>
  </si>
  <si>
    <t>Андреево-Мелентьевское сельское поселение</t>
  </si>
  <si>
    <t>60636428</t>
  </si>
  <si>
    <t>Большенеклиновское сельское поселение</t>
  </si>
  <si>
    <t>60636404</t>
  </si>
  <si>
    <t>Вареновское сельское поселение</t>
  </si>
  <si>
    <t>60636407</t>
  </si>
  <si>
    <t>Васильево-Ханжоновское сельское поселение</t>
  </si>
  <si>
    <t>60636408</t>
  </si>
  <si>
    <t>Лакедемоновское сельское поселение</t>
  </si>
  <si>
    <t>60636424</t>
  </si>
  <si>
    <t>Натальевское сельское поселение</t>
  </si>
  <si>
    <t>60636432</t>
  </si>
  <si>
    <t>60636434</t>
  </si>
  <si>
    <t>Новобессергеневское сельское поселение</t>
  </si>
  <si>
    <t>60636436</t>
  </si>
  <si>
    <t>Носовское сельское поселение</t>
  </si>
  <si>
    <t>60636440</t>
  </si>
  <si>
    <t>Платовское сельское поселение</t>
  </si>
  <si>
    <t>60636412</t>
  </si>
  <si>
    <t>Покровское сельское поселение</t>
  </si>
  <si>
    <t>60636448</t>
  </si>
  <si>
    <t>Поляковское сельское поселение</t>
  </si>
  <si>
    <t>60636420</t>
  </si>
  <si>
    <t>Приморское сельское поселение</t>
  </si>
  <si>
    <t>60636452</t>
  </si>
  <si>
    <t>Самбекское сельское поселение</t>
  </si>
  <si>
    <t>60636456</t>
  </si>
  <si>
    <t>Синявское сельское поселение</t>
  </si>
  <si>
    <t>60636460</t>
  </si>
  <si>
    <t>Советинское сельское поселение</t>
  </si>
  <si>
    <t>60636464</t>
  </si>
  <si>
    <t>Троицкое сельское поселение</t>
  </si>
  <si>
    <t>60636468</t>
  </si>
  <si>
    <t>Федоровское сельское поселение</t>
  </si>
  <si>
    <t>60636472</t>
  </si>
  <si>
    <t>Обливский район</t>
  </si>
  <si>
    <t>60640000</t>
  </si>
  <si>
    <t>60640403</t>
  </si>
  <si>
    <t>60640405</t>
  </si>
  <si>
    <t>Караичевское сельское поселение</t>
  </si>
  <si>
    <t>60640425</t>
  </si>
  <si>
    <t>Каштановское сельское поселение</t>
  </si>
  <si>
    <t>60640410</t>
  </si>
  <si>
    <t>Нестеркинское сельское поселение</t>
  </si>
  <si>
    <t>60640440</t>
  </si>
  <si>
    <t>Обливское сельское поселение</t>
  </si>
  <si>
    <t>60640420</t>
  </si>
  <si>
    <t>Солонецкое сельское поселение</t>
  </si>
  <si>
    <t>60640430</t>
  </si>
  <si>
    <t>Октябрьский район</t>
  </si>
  <si>
    <t>60641000</t>
  </si>
  <si>
    <t>60641404</t>
  </si>
  <si>
    <t>Артемовское сельское поселение</t>
  </si>
  <si>
    <t>60641405</t>
  </si>
  <si>
    <t>Бессергеневское сельское поселение</t>
  </si>
  <si>
    <t>60641408</t>
  </si>
  <si>
    <t>Каменоломненское городское поселение</t>
  </si>
  <si>
    <t>60641151</t>
  </si>
  <si>
    <t>Керчикское сельское поселение</t>
  </si>
  <si>
    <t>60641415</t>
  </si>
  <si>
    <t>Коммунарское сельское поселение</t>
  </si>
  <si>
    <t>60641425</t>
  </si>
  <si>
    <t>60641430</t>
  </si>
  <si>
    <t>Краснолучское сельское поселение</t>
  </si>
  <si>
    <t>60641427</t>
  </si>
  <si>
    <t>Красюковское сельское поселение</t>
  </si>
  <si>
    <t>60641435</t>
  </si>
  <si>
    <t>Кривянское сельское поселение</t>
  </si>
  <si>
    <t>60641440</t>
  </si>
  <si>
    <t>Мокрологское сельское поселение</t>
  </si>
  <si>
    <t>60641445</t>
  </si>
  <si>
    <t>Персиановское сельское поселение</t>
  </si>
  <si>
    <t>60641450</t>
  </si>
  <si>
    <t>Орловский район</t>
  </si>
  <si>
    <t>60642000</t>
  </si>
  <si>
    <t>Волочаевское сельское поселение</t>
  </si>
  <si>
    <t>60642411</t>
  </si>
  <si>
    <t>60642422</t>
  </si>
  <si>
    <t>Каменно-Балковское сельское поселение</t>
  </si>
  <si>
    <t>60642433</t>
  </si>
  <si>
    <t>60642438</t>
  </si>
  <si>
    <t>60642443</t>
  </si>
  <si>
    <t>Курганенское сельское поселение</t>
  </si>
  <si>
    <t>60642444</t>
  </si>
  <si>
    <t>Луганское сельское поселение</t>
  </si>
  <si>
    <t>60642460</t>
  </si>
  <si>
    <t>Майорское сельское поселение</t>
  </si>
  <si>
    <t>60642445</t>
  </si>
  <si>
    <t>60642446</t>
  </si>
  <si>
    <t>Островянское сельское поселение</t>
  </si>
  <si>
    <t>60642448</t>
  </si>
  <si>
    <t>60642452</t>
  </si>
  <si>
    <t>Песчанокопский район</t>
  </si>
  <si>
    <t>60644000</t>
  </si>
  <si>
    <t>Богородицкое сельское поселение</t>
  </si>
  <si>
    <t>60644411</t>
  </si>
  <si>
    <t>60644422</t>
  </si>
  <si>
    <t>Зареченское сельское поселение</t>
  </si>
  <si>
    <t>60644426</t>
  </si>
  <si>
    <t>Краснополянское сельское поселение</t>
  </si>
  <si>
    <t>60644433</t>
  </si>
  <si>
    <t>Летницкое сельское поселение</t>
  </si>
  <si>
    <t>60644444</t>
  </si>
  <si>
    <t>Песчанокопское сельское поселение</t>
  </si>
  <si>
    <t>60644455</t>
  </si>
  <si>
    <t>Поливянское сельское поселение</t>
  </si>
  <si>
    <t>60644466</t>
  </si>
  <si>
    <t>Развильненское сельское поселение</t>
  </si>
  <si>
    <t>60644477</t>
  </si>
  <si>
    <t>Рассыпненское сельское поселение</t>
  </si>
  <si>
    <t>60644488</t>
  </si>
  <si>
    <t>Пролетарский район</t>
  </si>
  <si>
    <t>60645000</t>
  </si>
  <si>
    <t>Буденновское сельское поселение</t>
  </si>
  <si>
    <t>60645405</t>
  </si>
  <si>
    <t>Дальненское сельское поселение</t>
  </si>
  <si>
    <t>60645410</t>
  </si>
  <si>
    <t>Ковринское сельское поселение</t>
  </si>
  <si>
    <t>60645415</t>
  </si>
  <si>
    <t>Мокроельмутянское сельское поселение</t>
  </si>
  <si>
    <t>60645420</t>
  </si>
  <si>
    <t>60645425</t>
  </si>
  <si>
    <t>Огневское сельское поселение</t>
  </si>
  <si>
    <t>60645427</t>
  </si>
  <si>
    <t>Опенкинское сельское поселение</t>
  </si>
  <si>
    <t>60645430</t>
  </si>
  <si>
    <t>Пролетарское городское поселение</t>
  </si>
  <si>
    <t>60645101</t>
  </si>
  <si>
    <t>Суховское сельское поселение</t>
  </si>
  <si>
    <t>60645435</t>
  </si>
  <si>
    <t>Уютненское сельское поселение</t>
  </si>
  <si>
    <t>60645448</t>
  </si>
  <si>
    <t>Ремонтненский район</t>
  </si>
  <si>
    <t>60647000</t>
  </si>
  <si>
    <t>Валуевское сельское поселение</t>
  </si>
  <si>
    <t>60647411</t>
  </si>
  <si>
    <t>Денисовское сельское поселение</t>
  </si>
  <si>
    <t>60647422</t>
  </si>
  <si>
    <t>60647433</t>
  </si>
  <si>
    <t>60647435</t>
  </si>
  <si>
    <t>Кормовское сельское поселение</t>
  </si>
  <si>
    <t>60647437</t>
  </si>
  <si>
    <t>Краснопартизанское сельское поселение</t>
  </si>
  <si>
    <t>60647444</t>
  </si>
  <si>
    <t>60647455</t>
  </si>
  <si>
    <t>Подгорненское сельское поселение</t>
  </si>
  <si>
    <t>60647466</t>
  </si>
  <si>
    <t>Привольненское сельское поселение</t>
  </si>
  <si>
    <t>60647469</t>
  </si>
  <si>
    <t>Ремонтненское сельское поселение</t>
  </si>
  <si>
    <t>60647472</t>
  </si>
  <si>
    <t>Родионово-Несветайский район</t>
  </si>
  <si>
    <t>60648000</t>
  </si>
  <si>
    <t>Барило-Крепинское сельское поселение</t>
  </si>
  <si>
    <t>60648410</t>
  </si>
  <si>
    <t>Болдыревское сельское поселение</t>
  </si>
  <si>
    <t>60648415</t>
  </si>
  <si>
    <t>Большекрепинское сельское поселение</t>
  </si>
  <si>
    <t>60648420</t>
  </si>
  <si>
    <t>60648425</t>
  </si>
  <si>
    <t>60648436</t>
  </si>
  <si>
    <t>Родионово-Несветайское сельское поселение</t>
  </si>
  <si>
    <t>60648447</t>
  </si>
  <si>
    <t>Сальский район</t>
  </si>
  <si>
    <t>60650000</t>
  </si>
  <si>
    <t>60650410</t>
  </si>
  <si>
    <t>Гигантовское сельское поселение</t>
  </si>
  <si>
    <t>60650412</t>
  </si>
  <si>
    <t>60650415</t>
  </si>
  <si>
    <t>Ивановское сельское поселение</t>
  </si>
  <si>
    <t>60650420</t>
  </si>
  <si>
    <t>Кручено-Балковское сельское поселение</t>
  </si>
  <si>
    <t>60650425</t>
  </si>
  <si>
    <t>60650430</t>
  </si>
  <si>
    <t>Новоегорлыкское сельское поселение</t>
  </si>
  <si>
    <t>60650435</t>
  </si>
  <si>
    <t>Рыбасовское сельское поселение</t>
  </si>
  <si>
    <t>60650442</t>
  </si>
  <si>
    <t>Сальское городское поселение</t>
  </si>
  <si>
    <t>60650101</t>
  </si>
  <si>
    <t>Сандатовское сельское поселение</t>
  </si>
  <si>
    <t>60650445</t>
  </si>
  <si>
    <t>Юловское сельское поселение</t>
  </si>
  <si>
    <t>60650460</t>
  </si>
  <si>
    <t>Семикаракорский район</t>
  </si>
  <si>
    <t>60651000</t>
  </si>
  <si>
    <t>Бакланниковское сельское поселение</t>
  </si>
  <si>
    <t>60651404</t>
  </si>
  <si>
    <t>Большемечетновское сельское поселение</t>
  </si>
  <si>
    <t>60651405</t>
  </si>
  <si>
    <t>Задоно-Кагальницкое сельское поселение</t>
  </si>
  <si>
    <t>60651410</t>
  </si>
  <si>
    <t>Золоторевское сельское поселение</t>
  </si>
  <si>
    <t>60651415</t>
  </si>
  <si>
    <t>Кочетовское сельское поселение</t>
  </si>
  <si>
    <t>60651420</t>
  </si>
  <si>
    <t>Кузнецовское сельское поселение</t>
  </si>
  <si>
    <t>60651425</t>
  </si>
  <si>
    <t>Новозолотовское сельское поселение</t>
  </si>
  <si>
    <t>60651430</t>
  </si>
  <si>
    <t>Семикаракорское городское поселение</t>
  </si>
  <si>
    <t>60651101</t>
  </si>
  <si>
    <t>Сусатское сельское поселение</t>
  </si>
  <si>
    <t>60651440</t>
  </si>
  <si>
    <t>Топилинское сельское поселение</t>
  </si>
  <si>
    <t>60651450</t>
  </si>
  <si>
    <t>Советский район</t>
  </si>
  <si>
    <t>60652000</t>
  </si>
  <si>
    <t>Калач-Куртлакское сельское поселение</t>
  </si>
  <si>
    <t>60652414</t>
  </si>
  <si>
    <t>Советское сельское поселение</t>
  </si>
  <si>
    <t>60652426</t>
  </si>
  <si>
    <t>Чирское сельское поселение</t>
  </si>
  <si>
    <t>60652437</t>
  </si>
  <si>
    <t>Тарасовский район</t>
  </si>
  <si>
    <t>60653000</t>
  </si>
  <si>
    <t>Большинское сельское поселение</t>
  </si>
  <si>
    <t>60653405</t>
  </si>
  <si>
    <t>Войковское сельское поселение</t>
  </si>
  <si>
    <t>60653410</t>
  </si>
  <si>
    <t>Дячкинское сельское поселение</t>
  </si>
  <si>
    <t>60653415</t>
  </si>
  <si>
    <t>Ефремово-Степановское сельское поселение</t>
  </si>
  <si>
    <t>60653420</t>
  </si>
  <si>
    <t>Зеленовское сельское поселение</t>
  </si>
  <si>
    <t>60653425</t>
  </si>
  <si>
    <t>Колушкинское сельское поселение</t>
  </si>
  <si>
    <t>60653430</t>
  </si>
  <si>
    <t>60653435</t>
  </si>
  <si>
    <t>Курно-Липовское сельское поселение</t>
  </si>
  <si>
    <t>60653440</t>
  </si>
  <si>
    <t>Митякинское сельское поселение</t>
  </si>
  <si>
    <t>60653445</t>
  </si>
  <si>
    <t>Тарасовское сельское поселение</t>
  </si>
  <si>
    <t>60653453</t>
  </si>
  <si>
    <t>Тацинский район</t>
  </si>
  <si>
    <t>60654000</t>
  </si>
  <si>
    <t>Быстрогорское сельское поселение</t>
  </si>
  <si>
    <t>60654407</t>
  </si>
  <si>
    <t>Верхнеобливское сельское поселение</t>
  </si>
  <si>
    <t>60654411</t>
  </si>
  <si>
    <t>Ермаковское сельское поселение</t>
  </si>
  <si>
    <t>60654422</t>
  </si>
  <si>
    <t>Жирновское сельское поселение</t>
  </si>
  <si>
    <t>60654424</t>
  </si>
  <si>
    <t>Зазерское сельское поселение</t>
  </si>
  <si>
    <t>60654433</t>
  </si>
  <si>
    <t>Ковылкинское сельское поселение</t>
  </si>
  <si>
    <t>60654444</t>
  </si>
  <si>
    <t>60654448</t>
  </si>
  <si>
    <t>Скосырское сельское поселение</t>
  </si>
  <si>
    <t>60654456</t>
  </si>
  <si>
    <t>60654460</t>
  </si>
  <si>
    <t>Тацинское сельское поселение</t>
  </si>
  <si>
    <t>60654465</t>
  </si>
  <si>
    <t>Углегорское сельское поселение</t>
  </si>
  <si>
    <t>60654467</t>
  </si>
  <si>
    <t>Усть-Донецкий район</t>
  </si>
  <si>
    <t>60655000</t>
  </si>
  <si>
    <t>Апаринское сельское поселение</t>
  </si>
  <si>
    <t>60655405</t>
  </si>
  <si>
    <t>Верхнекудрюченское сельское поселение</t>
  </si>
  <si>
    <t>60655410</t>
  </si>
  <si>
    <t>60655423</t>
  </si>
  <si>
    <t>Мелиховское сельское поселение</t>
  </si>
  <si>
    <t>60655428</t>
  </si>
  <si>
    <t>Нижнекундрюченское сельское поселение</t>
  </si>
  <si>
    <t>60655432</t>
  </si>
  <si>
    <t>Пухляковское сельское поселение</t>
  </si>
  <si>
    <t>60655440</t>
  </si>
  <si>
    <t>Раздорское сельское поселение</t>
  </si>
  <si>
    <t>60655450</t>
  </si>
  <si>
    <t>Усть-Донецкое городское поселение</t>
  </si>
  <si>
    <t>60655151</t>
  </si>
  <si>
    <t>Целинский район</t>
  </si>
  <si>
    <t>60656000</t>
  </si>
  <si>
    <t>60656420</t>
  </si>
  <si>
    <t>Лопанское сельское поселение</t>
  </si>
  <si>
    <t>60656425</t>
  </si>
  <si>
    <t>60656430</t>
  </si>
  <si>
    <t>Новоцелинское сельское поселение</t>
  </si>
  <si>
    <t>60656432</t>
  </si>
  <si>
    <t>Ольшанское сельское поселение</t>
  </si>
  <si>
    <t>60656435</t>
  </si>
  <si>
    <t>Среднеегорлыкское сельское поселение</t>
  </si>
  <si>
    <t>60656440</t>
  </si>
  <si>
    <t>Хлеборобное сельское поселение</t>
  </si>
  <si>
    <t>60656450</t>
  </si>
  <si>
    <t>Целинское сельское поселение</t>
  </si>
  <si>
    <t>60656455</t>
  </si>
  <si>
    <t>60656460</t>
  </si>
  <si>
    <t>Цимлянский район</t>
  </si>
  <si>
    <t>60657000</t>
  </si>
  <si>
    <t>60657420</t>
  </si>
  <si>
    <t>Красноярское сельское поселение</t>
  </si>
  <si>
    <t>60657430</t>
  </si>
  <si>
    <t>Лозновское сельское поселение</t>
  </si>
  <si>
    <t>60657433</t>
  </si>
  <si>
    <t>Маркинское сельское поселение</t>
  </si>
  <si>
    <t>60657435</t>
  </si>
  <si>
    <t>Новоцимлянское сельское поселение</t>
  </si>
  <si>
    <t>60657440</t>
  </si>
  <si>
    <t>Саркеловское сельское поселение</t>
  </si>
  <si>
    <t>60657444</t>
  </si>
  <si>
    <t>Цимлянское городское поселение</t>
  </si>
  <si>
    <t>60657101</t>
  </si>
  <si>
    <t>Чертковский район</t>
  </si>
  <si>
    <t>60658000</t>
  </si>
  <si>
    <t>Алексеево-Лозовское сельское поселение</t>
  </si>
  <si>
    <t>60658404</t>
  </si>
  <si>
    <t>60658416</t>
  </si>
  <si>
    <t>Зубрилинское сельское поселение</t>
  </si>
  <si>
    <t>60658420</t>
  </si>
  <si>
    <t>60658424</t>
  </si>
  <si>
    <t>Маньковское сельское поселение</t>
  </si>
  <si>
    <t>60658428</t>
  </si>
  <si>
    <t>Михайлово-Александровское сельское поселение</t>
  </si>
  <si>
    <t>60658432</t>
  </si>
  <si>
    <t>Нагибинское сельское поселение</t>
  </si>
  <si>
    <t>60658434</t>
  </si>
  <si>
    <t>Ольховчанское сельское поселение</t>
  </si>
  <si>
    <t>60658436</t>
  </si>
  <si>
    <t>Осиковское сельское поселение</t>
  </si>
  <si>
    <t>60658438</t>
  </si>
  <si>
    <t>Сетрковское сельское поселение</t>
  </si>
  <si>
    <t>60658444</t>
  </si>
  <si>
    <t>Сохрановское сельское поселение</t>
  </si>
  <si>
    <t>60658448</t>
  </si>
  <si>
    <t>Чертковское сельское поселение</t>
  </si>
  <si>
    <t>60658454</t>
  </si>
  <si>
    <t>Шептуховское сельское поселение</t>
  </si>
  <si>
    <t>60658456</t>
  </si>
  <si>
    <t>Щедровское сельское поселение</t>
  </si>
  <si>
    <t>60658460</t>
  </si>
  <si>
    <t>Шолоховский район</t>
  </si>
  <si>
    <t>60659000</t>
  </si>
  <si>
    <t>Базковское сельское поселение</t>
  </si>
  <si>
    <t>60659405</t>
  </si>
  <si>
    <t>Вешенское сельское поселение</t>
  </si>
  <si>
    <t>60659410</t>
  </si>
  <si>
    <t>Дубровское сельское поселение</t>
  </si>
  <si>
    <t>60659415</t>
  </si>
  <si>
    <t>Дударевское сельское поселение</t>
  </si>
  <si>
    <t>60659420</t>
  </si>
  <si>
    <t>60659425</t>
  </si>
  <si>
    <t>Колундаевское сельское поселение</t>
  </si>
  <si>
    <t>60659430</t>
  </si>
  <si>
    <t>Кружилинское сельское поселение</t>
  </si>
  <si>
    <t>60659435</t>
  </si>
  <si>
    <t>Меркуловское сельское поселение</t>
  </si>
  <si>
    <t>60659440</t>
  </si>
  <si>
    <t>Терновское сельское поселение</t>
  </si>
  <si>
    <t>60659460</t>
  </si>
  <si>
    <t>МО_ОКТМО</t>
  </si>
  <si>
    <t>Сохранение файла резервной копии: D:\RASKRYTIE INFORMATSII для РСТ\РАСКРЫТИЕ ТЕПЛО\ФАКТ ИСПОЛНЕНИЕ ТАРИФА ТЭ до 30.04\РАСКРЫТИЕ ИНФОРМ за 2018г. ФАКТ сдача до 30.04.2019г\Пустая форма.BKP..xlsb</t>
  </si>
  <si>
    <t>Резервная копия создана: D:\RASKRYTIE INFORMATSII для РСТ\РАСКРЫТИЕ ТЕПЛО\ФАКТ ИСПОЛНЕНИЕ ТАРИФА ТЭ до 30.04\РАСКРЫТИЕ ИНФОРМ за 2018г. ФАКТ сдача до 30.04.2019г\Пустая форма.BKP..xlsb</t>
  </si>
  <si>
    <t>Создание книги для установки обновлений...</t>
  </si>
  <si>
    <t>О</t>
  </si>
  <si>
    <t>Город Шахты, Город Шахты (60740000);</t>
  </si>
  <si>
    <t>Производство. Теплоноситель; Передача. Теплоноситель; Сбыт. Теплоноситель</t>
  </si>
  <si>
    <t>4190067;4190069;4190071</t>
  </si>
  <si>
    <t>Производство тепловой энергии. Некомбинированная выработка; Передача. Тепловая энергия; Сбыт. Тепловая энергия</t>
  </si>
  <si>
    <t>4190064;4190068;4190070</t>
  </si>
  <si>
    <t>Централизованная система теплоснабжения ООО "Шахтинская ГТЭС"</t>
  </si>
  <si>
    <t>Вид деятельности:_x000D_
  - Производство тепловой энергии. Комбинированная выработка с уст. мощностью производства электрической энергии 25 МВт и более_x000D_
_x000D_
Территория оказания услуг:_x000D_
  - Город Шахты, Город Шахты (60740000);_x000D_
_x000D_
Централизованная система теплоснабжения:_x000D_
  - Централизованная система теплоснабжения ООО "Шахтинская ГТЭС"</t>
  </si>
  <si>
    <t>Вид деятельности:_x000D_
  - Производство тепловой энергии. Некомбинированная выработка; Передача. Тепловая энергия; Сбыт. Тепловая энергия_x000D_
_x000D_
Территория оказания услуг:_x000D_
  - Город Шахты, Город Шахты (60740000);_x000D_
_x000D_
Централизованная система теплоснабжения:_x000D_
  - Централизованная система теплоснабжения ООО "Шахтинская ГТЭС"</t>
  </si>
  <si>
    <t>Вид деятельности:_x000D_
  - Производство. Теплоноситель; Передача. Теплоноситель; Сбыт. Теплоноситель_x000D_
_x000D_
Территория оказания услуг:_x000D_
  - Город Шахты, Город Шахты (60740000);_x000D_
_x000D_
Централизованная система теплоснабжения:_x000D_
  - Централизованная система теплоснабжения ООО "Шахтинская ГТЭС"</t>
  </si>
  <si>
    <t>Город Шахты (60740000)</t>
  </si>
  <si>
    <t>https://portal.eias.ru/Portal/DownloadPage.aspx?type=12&amp;guid=4c0bfd39-a830-4966-8fbc-7d6656c8c7e5</t>
  </si>
  <si>
    <t>3.2.1</t>
  </si>
  <si>
    <t>3.15.1</t>
  </si>
  <si>
    <t>другие расходы</t>
  </si>
  <si>
    <t>https://portal.eias.ru/Portal/DownloadPage.aspx?type=12&amp;guid=2f8bc2c3-11a6-4f22-97a1-00297b5631fa</t>
  </si>
  <si>
    <t>8.2</t>
  </si>
  <si>
    <t>8.3</t>
  </si>
  <si>
    <t>8.4</t>
  </si>
  <si>
    <t>ТЭЦ 25 МВт и более</t>
  </si>
  <si>
    <t>Котельная, Ильюшина 34а</t>
  </si>
  <si>
    <t>Котельная, Искра 47а</t>
  </si>
  <si>
    <t>Котельная, Шишкина 162</t>
  </si>
  <si>
    <t>17.1</t>
  </si>
  <si>
    <t>17.2</t>
  </si>
  <si>
    <t>18.1</t>
  </si>
  <si>
    <t>18.2</t>
  </si>
  <si>
    <t>по котельным</t>
  </si>
  <si>
    <t>https://portal.eias.ru/Portal/DownloadPage.aspx?type=12&amp;guid=85d683c8-699f-4ef3-bf01-1f2dfbb73f99</t>
  </si>
  <si>
    <t>https://portal.eias.ru/Portal/DownloadPage.aspx?type=12&amp;guid=00687f75-47bc-47d9-8f95-43da97b5bbf0</t>
  </si>
  <si>
    <t>Сохранение файла резервной копии: Z:\RASKRYTIE INFORMATSII для РСТ\РАСКРЫТИЕ ТЕПЛО\ФАКТ ИСПОЛНЕНИЕ ТАРИФА ТЭ до 30.04\РАСКРЫТИЕ ИНФОРМ за 2018г. ФАКТ сдача до 30.04.2019г\1.BKP.xlsb</t>
  </si>
  <si>
    <t>Резервная копия создана: Z:\RASKRYTIE INFORMATSII для РСТ\РАСКРЫТИЕ ТЕПЛО\ФАКТ ИСПОЛНЕНИЕ ТАРИФА ТЭ до 30.04\РАСКРЫТИЕ ИНФОРМ за 2018г. ФАКТ сдача до 30.04.2019г\1.BKP.xlsb</t>
  </si>
  <si>
    <t>Файл обновления загружен: Z:\RASKRYTIE INFORMATSII для РСТ\РАСКРЫТИЕ ТЕПЛО\ФАКТ ИСПОЛНЕНИЕ ТАРИФА ТЭ до 30.04\РАСКРЫТИЕ ИНФОРМ за 2018г. ФАКТ сдача до 30.04.2019г\UPDATE.FAS.JKH.OPEN.INFO.BALANCE.WARM.TO.1.0.3.82.xls</t>
  </si>
  <si>
    <t>Обновление завершилось удачно! Шаблон Пустая форма.xlsb сохранен под именем 'Пустая форма(v1.0.3).xlsb'</t>
  </si>
  <si>
    <t>Ценовые зоны теплоснабжения в Ростовской области не утверждались. ООО "Шахтинская ГТЭС" присвоен статус ЕТО в зоне эффективного радиуса теплоснабжения ООО «Шахтинская газотурбинная электростанция».</t>
  </si>
  <si>
    <t>Федеральный закон Российской Федерации от 18 июля 2011 г. N 223-ФЗ "О закупках товаров, работ, услуг отдельными видами юридических лиц", Положение о закупке товаров, работ, услуг  ООО "Шахтинская ГТЭС"</t>
  </si>
  <si>
    <t>Сведения о планировании закупочных процедур и результатах их проведения ООО "Шахтинская ГТЭС" размещено на Официальном сайте Российской Федерации в сети Интернет для размещения информации о размещении заказов на поставки товаров, выполнение работ, оказание услуг http://zakupki.gov.ru, а так же на сайте ООО "Шахтинская ГТЭС" в разделе тендеры http://www.shakhty-energy.ru/tenders/</t>
  </si>
  <si>
    <t>https://portal.eias.ru/Portal/DownloadPage.aspx?type=12&amp;guid=0034c117-02a0-431d-aad7-ae7a3d5270d9</t>
  </si>
  <si>
    <t xml:space="preserve">Положение о закупке товаров, работ, услуг  ООО "Шахтинская ГТЭС" размещено на Официальном сайте Российской Федерации в сети Интернет для размещения информации о размещении заказов на поставки товаров, выполнение работ, оказание услуг </t>
  </si>
  <si>
    <t>https://portal.eias.ru/Portal/DownloadPage.aspx?type=12&amp;guid=a6196eb2-3bb0-4d20-875f-df2dae463097</t>
  </si>
  <si>
    <t>https://portal.eias.ru/Portal/DownloadPage.aspx?type=12&amp;guid=3b9596ac-1a3d-4858-9ce5-820768e3cdcc</t>
  </si>
  <si>
    <t>https://portal.eias.ru/Portal/DownloadPage.aspx?type=12&amp;guid=3081efbb-5cb8-4e51-9f55-85ce1b0388f7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</si>
</sst>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_(&quot;₽&quot;* #,##0_);_(&quot;₽&quot;* \(#,##0\);_(&quot;₽&quot;* &quot;-&quot;_);_(@_)"/>
    <numFmt numFmtId="165" formatCode="_(* #,##0_);_(* \(#,##0\);_(* &quot;-&quot;_);_(@_)"/>
    <numFmt numFmtId="166" formatCode="_(&quot;₽&quot;* #,##0.00_);_(&quot;₽&quot;* \(#,##0.00\);_(&quot;₽&quot;* &quot;-&quot;??_);_(@_)"/>
    <numFmt numFmtId="167" formatCode="_(* #,##0.00_);_(* \(#,##0.00\);_(* &quot;-&quot;??_);_(@_)"/>
    <numFmt numFmtId="168" formatCode="&quot;$&quot;#,##0_);[Red]\(&quot;$&quot;#,##0\)"/>
    <numFmt numFmtId="169" formatCode="_-* #,##0.00[$€-1]_-;\-* #,##0.00[$€-1]_-;_-* &quot;-&quot;??[$€-1]_-"/>
    <numFmt numFmtId="170" formatCode="000000"/>
    <numFmt numFmtId="171" formatCode="#,##0.0"/>
    <numFmt numFmtId="172" formatCode="#,##0.000"/>
    <numFmt numFmtId="173" formatCode="#,##0.0000"/>
  </numFmts>
  <fonts count="103">
    <font>
      <sz val="9"/>
      <color indexed="8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Helv"/>
    </font>
    <font>
      <sz val="10"/>
      <name val="MS Sans Serif"/>
      <family val="2"/>
      <charset val="204"/>
    </font>
    <font>
      <sz val="8"/>
      <name val="Helv"/>
      <charset val="204"/>
    </font>
    <font>
      <sz val="9"/>
      <name val="Tahoma"/>
      <family val="2"/>
      <charset val="204"/>
    </font>
    <font>
      <sz val="12"/>
      <name val="Arial"/>
      <family val="2"/>
      <charset val="204"/>
    </font>
    <font>
      <b/>
      <sz val="9"/>
      <name val="Tahoma"/>
      <family val="2"/>
      <charset val="204"/>
    </font>
    <font>
      <sz val="8"/>
      <name val="Tahoma"/>
      <family val="2"/>
      <charset val="204"/>
    </font>
    <font>
      <sz val="8"/>
      <name val="Arial Cyr"/>
      <charset val="204"/>
    </font>
    <font>
      <sz val="9"/>
      <color indexed="9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sz val="9"/>
      <name val="Tahoma"/>
      <family val="2"/>
      <charset val="204"/>
    </font>
    <font>
      <sz val="11"/>
      <color indexed="62"/>
      <name val="Calibri"/>
      <family val="2"/>
      <charset val="204"/>
    </font>
    <font>
      <sz val="10"/>
      <color indexed="8"/>
      <name val="Tahoma"/>
      <family val="2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u/>
      <sz val="10"/>
      <color indexed="12"/>
      <name val="Arial Cyr"/>
      <charset val="204"/>
    </font>
    <font>
      <sz val="10"/>
      <name val="Tahoma"/>
      <family val="2"/>
      <charset val="204"/>
    </font>
    <font>
      <b/>
      <sz val="10"/>
      <name val="Tahoma"/>
      <family val="2"/>
      <charset val="204"/>
    </font>
    <font>
      <b/>
      <sz val="10"/>
      <color indexed="8"/>
      <name val="Tahoma"/>
      <family val="2"/>
      <charset val="204"/>
    </font>
    <font>
      <sz val="11"/>
      <color indexed="8"/>
      <name val="Calibri"/>
      <family val="2"/>
      <charset val="204"/>
    </font>
    <font>
      <sz val="9"/>
      <color indexed="10"/>
      <name val="Tahoma"/>
      <family val="2"/>
      <charset val="204"/>
    </font>
    <font>
      <sz val="11"/>
      <color indexed="8"/>
      <name val="Marlett"/>
      <charset val="2"/>
    </font>
    <font>
      <sz val="9"/>
      <color indexed="60"/>
      <name val="Tahoma"/>
      <family val="2"/>
      <charset val="204"/>
    </font>
    <font>
      <b/>
      <u/>
      <sz val="9"/>
      <color indexed="62"/>
      <name val="Tahoma"/>
      <family val="2"/>
      <charset val="204"/>
    </font>
    <font>
      <b/>
      <sz val="14"/>
      <name val="Franklin Gothic Medium"/>
      <family val="2"/>
      <charset val="204"/>
    </font>
    <font>
      <sz val="9"/>
      <color indexed="55"/>
      <name val="Tahoma"/>
      <family val="2"/>
      <charset val="204"/>
    </font>
    <font>
      <sz val="8"/>
      <name val="Arial"/>
      <family val="2"/>
      <charset val="204"/>
    </font>
    <font>
      <b/>
      <u/>
      <sz val="11"/>
      <color indexed="12"/>
      <name val="Arial"/>
      <family val="2"/>
      <charset val="204"/>
    </font>
    <font>
      <sz val="11"/>
      <name val="Wingdings 2"/>
      <family val="1"/>
      <charset val="2"/>
    </font>
    <font>
      <sz val="11"/>
      <color indexed="55"/>
      <name val="Wingdings 2"/>
      <family val="1"/>
      <charset val="2"/>
    </font>
    <font>
      <sz val="9"/>
      <color indexed="8"/>
      <name val="Tahoma"/>
      <family val="2"/>
      <charset val="204"/>
    </font>
    <font>
      <b/>
      <sz val="9"/>
      <color indexed="8"/>
      <name val="Tahoma"/>
      <family val="2"/>
      <charset val="204"/>
    </font>
    <font>
      <u/>
      <sz val="9"/>
      <color indexed="12"/>
      <name val="Tahoma"/>
      <family val="2"/>
      <charset val="204"/>
    </font>
    <font>
      <sz val="9"/>
      <color indexed="11"/>
      <name val="Tahoma"/>
      <family val="2"/>
      <charset val="204"/>
    </font>
    <font>
      <sz val="11"/>
      <name val="Tahoma"/>
      <family val="2"/>
      <charset val="204"/>
    </font>
    <font>
      <sz val="10"/>
      <name val="Helv"/>
      <charset val="204"/>
    </font>
    <font>
      <vertAlign val="superscript"/>
      <sz val="10"/>
      <name val="Tahoma"/>
      <family val="2"/>
      <charset val="204"/>
    </font>
    <font>
      <sz val="9"/>
      <color indexed="62"/>
      <name val="Tahoma"/>
      <family val="2"/>
      <charset val="204"/>
    </font>
    <font>
      <sz val="8"/>
      <color indexed="8"/>
      <name val="Tahoma"/>
      <family val="2"/>
      <charset val="204"/>
    </font>
    <font>
      <b/>
      <sz val="11"/>
      <color indexed="8"/>
      <name val="Calibri"/>
      <family val="2"/>
      <charset val="204"/>
    </font>
    <font>
      <vertAlign val="superscript"/>
      <sz val="9"/>
      <color indexed="9"/>
      <name val="Tahoma"/>
      <family val="2"/>
      <charset val="204"/>
    </font>
    <font>
      <sz val="8"/>
      <color indexed="9"/>
      <name val="Tahoma"/>
      <family val="2"/>
      <charset val="204"/>
    </font>
    <font>
      <sz val="8"/>
      <color indexed="55"/>
      <name val="Tahoma"/>
      <family val="2"/>
      <charset val="204"/>
    </font>
    <font>
      <sz val="9"/>
      <color indexed="23"/>
      <name val="Wingdings 2"/>
      <family val="1"/>
      <charset val="2"/>
    </font>
    <font>
      <sz val="12"/>
      <name val="Marlett"/>
      <charset val="2"/>
    </font>
    <font>
      <sz val="12"/>
      <color indexed="9"/>
      <name val="Tahoma"/>
      <family val="2"/>
      <charset val="204"/>
    </font>
    <font>
      <sz val="12"/>
      <name val="Tahoma"/>
      <family val="2"/>
      <charset val="204"/>
    </font>
    <font>
      <sz val="12"/>
      <color indexed="8"/>
      <name val="Tahoma"/>
      <family val="2"/>
      <charset val="204"/>
    </font>
    <font>
      <u/>
      <sz val="9"/>
      <color rgb="FF333399"/>
      <name val="Tahoma"/>
      <family val="2"/>
      <charset val="204"/>
    </font>
    <font>
      <sz val="11"/>
      <color theme="1"/>
      <name val="Calibri"/>
      <family val="2"/>
      <scheme val="minor"/>
    </font>
    <font>
      <sz val="9"/>
      <color theme="0"/>
      <name val="Tahoma"/>
      <family val="2"/>
      <charset val="204"/>
    </font>
    <font>
      <sz val="8"/>
      <color theme="1"/>
      <name val="Tahoma"/>
      <family val="2"/>
      <charset val="204"/>
    </font>
    <font>
      <sz val="9"/>
      <color theme="1"/>
      <name val="Tahoma"/>
      <family val="2"/>
      <charset val="204"/>
    </font>
    <font>
      <b/>
      <sz val="11"/>
      <color theme="0"/>
      <name val="Calibri"/>
      <family val="2"/>
      <charset val="204"/>
    </font>
    <font>
      <sz val="1"/>
      <color theme="0"/>
      <name val="Tahoma"/>
      <family val="2"/>
      <charset val="204"/>
    </font>
    <font>
      <sz val="11"/>
      <color theme="0"/>
      <name val="Wingdings 2"/>
      <family val="1"/>
      <charset val="2"/>
    </font>
    <font>
      <sz val="12"/>
      <color theme="0"/>
      <name val="Tahoma"/>
      <family val="2"/>
      <charset val="204"/>
    </font>
    <font>
      <b/>
      <sz val="12"/>
      <color theme="0"/>
      <name val="Calibri"/>
      <family val="2"/>
      <charset val="204"/>
    </font>
    <font>
      <b/>
      <u/>
      <sz val="9"/>
      <color rgb="FF333399"/>
      <name val="Tahoma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Tahoma"/>
      <family val="2"/>
      <charset val="204"/>
    </font>
    <font>
      <b/>
      <sz val="13"/>
      <color theme="3"/>
      <name val="Tahoma"/>
      <family val="2"/>
      <charset val="204"/>
    </font>
    <font>
      <b/>
      <sz val="11"/>
      <color theme="3"/>
      <name val="Tahoma"/>
      <family val="2"/>
      <charset val="204"/>
    </font>
    <font>
      <sz val="9"/>
      <color rgb="FF006100"/>
      <name val="Tahoma"/>
      <family val="2"/>
      <charset val="204"/>
    </font>
    <font>
      <sz val="9"/>
      <color rgb="FF9C0006"/>
      <name val="Tahoma"/>
      <family val="2"/>
      <charset val="204"/>
    </font>
    <font>
      <sz val="9"/>
      <color rgb="FF9C6500"/>
      <name val="Tahoma"/>
      <family val="2"/>
      <charset val="204"/>
    </font>
    <font>
      <b/>
      <sz val="9"/>
      <color rgb="FF3F3F3F"/>
      <name val="Tahoma"/>
      <family val="2"/>
      <charset val="204"/>
    </font>
    <font>
      <b/>
      <sz val="9"/>
      <color rgb="FFFA7D00"/>
      <name val="Tahoma"/>
      <family val="2"/>
      <charset val="204"/>
    </font>
    <font>
      <sz val="9"/>
      <color rgb="FFFA7D00"/>
      <name val="Tahoma"/>
      <family val="2"/>
      <charset val="204"/>
    </font>
    <font>
      <b/>
      <sz val="9"/>
      <color theme="0"/>
      <name val="Tahoma"/>
      <family val="2"/>
      <charset val="204"/>
    </font>
    <font>
      <sz val="9"/>
      <color rgb="FFFF0000"/>
      <name val="Tahoma"/>
      <family val="2"/>
      <charset val="204"/>
    </font>
    <font>
      <i/>
      <sz val="9"/>
      <color rgb="FF7F7F7F"/>
      <name val="Tahoma"/>
      <family val="2"/>
      <charset val="204"/>
    </font>
    <font>
      <b/>
      <sz val="9"/>
      <color theme="1"/>
      <name val="Tahoma"/>
      <family val="2"/>
      <charset val="204"/>
    </font>
    <font>
      <sz val="18"/>
      <name val="Tahoma"/>
      <family val="2"/>
      <charset val="204"/>
    </font>
    <font>
      <b/>
      <sz val="9"/>
      <color indexed="9"/>
      <name val="Tahoma"/>
      <family val="2"/>
      <charset val="204"/>
    </font>
    <font>
      <vertAlign val="superscript"/>
      <sz val="9"/>
      <name val="Tahoma"/>
      <family val="2"/>
      <charset val="204"/>
    </font>
    <font>
      <sz val="5"/>
      <color theme="0"/>
      <name val="Tahoma"/>
      <family val="2"/>
      <charset val="204"/>
    </font>
    <font>
      <sz val="5"/>
      <color rgb="FFFF0000"/>
      <name val="Tahoma"/>
      <family val="2"/>
      <charset val="204"/>
    </font>
    <font>
      <sz val="9"/>
      <color rgb="FFBCBCBC"/>
      <name val="Tahoma"/>
      <family val="2"/>
      <charset val="204"/>
    </font>
    <font>
      <sz val="9"/>
      <color indexed="81"/>
      <name val="Tahoma"/>
      <family val="2"/>
      <charset val="204"/>
    </font>
    <font>
      <sz val="1"/>
      <color indexed="9"/>
      <name val="Tahoma"/>
      <family val="2"/>
      <charset val="204"/>
    </font>
    <font>
      <sz val="1"/>
      <name val="Tahoma"/>
      <family val="2"/>
      <charset val="204"/>
    </font>
    <font>
      <sz val="1"/>
      <color indexed="10"/>
      <name val="Tahoma"/>
      <family val="2"/>
      <charset val="204"/>
    </font>
    <font>
      <sz val="10"/>
      <name val="Times New Roman CYR"/>
      <charset val="204"/>
    </font>
    <font>
      <sz val="1"/>
      <color indexed="11"/>
      <name val="Tahoma"/>
      <family val="2"/>
      <charset val="204"/>
    </font>
    <font>
      <b/>
      <sz val="9"/>
      <color indexed="62"/>
      <name val="Tahoma"/>
      <family val="2"/>
      <charset val="204"/>
    </font>
    <font>
      <sz val="10"/>
      <name val="Arial"/>
      <family val="2"/>
      <charset val="204"/>
    </font>
    <font>
      <sz val="9"/>
      <color rgb="FF333399"/>
      <name val="Tahoma"/>
      <family val="2"/>
      <charset val="204"/>
    </font>
    <font>
      <sz val="15"/>
      <color theme="0"/>
      <name val="Tahoma"/>
      <family val="2"/>
      <charset val="204"/>
    </font>
    <font>
      <sz val="15"/>
      <name val="Tahoma"/>
      <family val="2"/>
      <charset val="204"/>
    </font>
    <font>
      <sz val="11"/>
      <color theme="0"/>
      <name val="Tahoma"/>
      <family val="2"/>
      <charset val="204"/>
    </font>
    <font>
      <vertAlign val="superscript"/>
      <sz val="9"/>
      <color theme="1"/>
      <name val="Tahoma"/>
      <family val="2"/>
      <charset val="204"/>
    </font>
    <font>
      <sz val="1"/>
      <color indexed="62"/>
      <name val="Tahoma"/>
      <family val="2"/>
      <charset val="204"/>
    </font>
    <font>
      <sz val="1"/>
      <color rgb="FFFF0000"/>
      <name val="Tahoma"/>
      <family val="2"/>
      <charset val="204"/>
    </font>
    <font>
      <sz val="1"/>
      <color indexed="8"/>
      <name val="Tahoma"/>
      <family val="2"/>
      <charset val="204"/>
    </font>
    <font>
      <b/>
      <sz val="1"/>
      <name val="Tahoma"/>
      <family val="2"/>
      <charset val="204"/>
    </font>
    <font>
      <sz val="11"/>
      <name val="Webdings2"/>
      <charset val="204"/>
    </font>
    <font>
      <sz val="1"/>
      <color indexed="55"/>
      <name val="Tahoma"/>
      <family val="2"/>
      <charset val="204"/>
    </font>
  </fonts>
  <fills count="47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47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1"/>
        <bgColor indexed="64"/>
      </patternFill>
    </fill>
    <fill>
      <patternFill patternType="lightDown">
        <fgColor indexed="22"/>
      </patternFill>
    </fill>
    <fill>
      <patternFill patternType="solid">
        <fgColor indexed="44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B7E4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64"/>
      </patternFill>
    </fill>
  </fills>
  <borders count="6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/>
      <top/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55"/>
      </bottom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indexed="22"/>
      </left>
      <right/>
      <top/>
      <bottom/>
      <diagonal/>
    </border>
    <border>
      <left/>
      <right/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rgb="FFBCBCBC"/>
      </left>
      <right style="thin">
        <color rgb="FFBCBCBC"/>
      </right>
      <top style="thin">
        <color rgb="FFBCBCBC"/>
      </top>
      <bottom style="thin">
        <color rgb="FFBCBCBC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rgb="FFBCBCBC"/>
      </left>
      <right/>
      <top style="thin">
        <color rgb="FFBCBCBC"/>
      </top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 style="thin">
        <color rgb="FFBCBCBC"/>
      </bottom>
      <diagonal/>
    </border>
    <border>
      <left/>
      <right/>
      <top style="thin">
        <color rgb="FFBCBCBC"/>
      </top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/>
      <diagonal/>
    </border>
    <border>
      <left/>
      <right style="thin">
        <color rgb="FFBCBCBC"/>
      </right>
      <top/>
      <bottom/>
      <diagonal/>
    </border>
    <border>
      <left/>
      <right style="thin">
        <color rgb="FFBCBCBC"/>
      </right>
      <top/>
      <bottom style="thin">
        <color rgb="FFBCBCBC"/>
      </bottom>
      <diagonal/>
    </border>
    <border>
      <left style="thin">
        <color rgb="FFBCBCBC"/>
      </left>
      <right/>
      <top style="thin">
        <color rgb="FFBCBCBC"/>
      </top>
      <bottom/>
      <diagonal/>
    </border>
    <border>
      <left/>
      <right style="thin">
        <color indexed="23"/>
      </right>
      <top style="thin">
        <color rgb="FFBCBCBC"/>
      </top>
      <bottom/>
      <diagonal/>
    </border>
    <border>
      <left/>
      <right/>
      <top style="thin">
        <color rgb="FFBCBCBC"/>
      </top>
      <bottom/>
      <diagonal/>
    </border>
    <border>
      <left style="thin">
        <color rgb="FFBCBCBC"/>
      </left>
      <right/>
      <top/>
      <bottom/>
      <diagonal/>
    </border>
    <border>
      <left style="thin">
        <color rgb="FFBCBCBC"/>
      </left>
      <right/>
      <top/>
      <bottom style="thin">
        <color rgb="FFBCBCBC"/>
      </bottom>
      <diagonal/>
    </border>
    <border>
      <left/>
      <right style="thin">
        <color indexed="23"/>
      </right>
      <top/>
      <bottom style="thin">
        <color rgb="FFBCBCBC"/>
      </bottom>
      <diagonal/>
    </border>
    <border>
      <left style="thin">
        <color indexed="23"/>
      </left>
      <right/>
      <top/>
      <bottom style="thin">
        <color rgb="FFBCBCBC"/>
      </bottom>
      <diagonal/>
    </border>
    <border>
      <left/>
      <right/>
      <top/>
      <bottom style="thin">
        <color rgb="FFBCBCBC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rgb="FFD3DBDB"/>
      </top>
      <bottom/>
      <diagonal/>
    </border>
    <border>
      <left style="thin">
        <color theme="0" tint="-0.249977111117893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theme="0" tint="-0.249977111117893"/>
      </left>
      <right/>
      <top/>
      <bottom/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indexed="22"/>
      </right>
      <top style="thin">
        <color indexed="22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indexed="22"/>
      </right>
      <top/>
      <bottom style="thin">
        <color indexed="22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indexed="22"/>
      </right>
      <top/>
      <bottom/>
      <diagonal/>
    </border>
  </borders>
  <cellStyleXfs count="152">
    <xf numFmtId="49" fontId="0" fillId="0" borderId="0" applyBorder="0">
      <alignment vertical="top"/>
    </xf>
    <xf numFmtId="0" fontId="5" fillId="0" borderId="0"/>
    <xf numFmtId="169" fontId="5" fillId="0" borderId="0"/>
    <xf numFmtId="0" fontId="40" fillId="0" borderId="0"/>
    <xf numFmtId="38" fontId="31" fillId="0" borderId="0">
      <alignment vertical="top"/>
    </xf>
    <xf numFmtId="38" fontId="31" fillId="0" borderId="0">
      <alignment vertical="top"/>
    </xf>
    <xf numFmtId="38" fontId="31" fillId="0" borderId="0">
      <alignment vertical="top"/>
    </xf>
    <xf numFmtId="38" fontId="31" fillId="0" borderId="0">
      <alignment vertical="top"/>
    </xf>
    <xf numFmtId="38" fontId="31" fillId="0" borderId="0">
      <alignment vertical="top"/>
    </xf>
    <xf numFmtId="38" fontId="31" fillId="0" borderId="0">
      <alignment vertical="top"/>
    </xf>
    <xf numFmtId="38" fontId="31" fillId="0" borderId="0">
      <alignment vertical="top"/>
    </xf>
    <xf numFmtId="38" fontId="31" fillId="0" borderId="0">
      <alignment vertical="top"/>
    </xf>
    <xf numFmtId="38" fontId="31" fillId="0" borderId="0">
      <alignment vertical="top"/>
    </xf>
    <xf numFmtId="38" fontId="31" fillId="0" borderId="0">
      <alignment vertical="top"/>
    </xf>
    <xf numFmtId="38" fontId="31" fillId="0" borderId="0">
      <alignment vertical="top"/>
    </xf>
    <xf numFmtId="38" fontId="31" fillId="0" borderId="0">
      <alignment vertical="top"/>
    </xf>
    <xf numFmtId="168" fontId="6" fillId="0" borderId="0" applyFont="0" applyFill="0" applyBorder="0" applyAlignment="0" applyProtection="0"/>
    <xf numFmtId="0" fontId="18" fillId="0" borderId="0" applyFill="0" applyBorder="0" applyProtection="0">
      <alignment vertical="center"/>
    </xf>
    <xf numFmtId="0" fontId="19" fillId="0" borderId="0" applyNumberFormat="0" applyFill="0" applyBorder="0" applyAlignment="0" applyProtection="0">
      <alignment vertical="top"/>
      <protection locked="0"/>
    </xf>
    <xf numFmtId="0" fontId="21" fillId="2" borderId="1" applyNumberFormat="0" applyAlignment="0"/>
    <xf numFmtId="0" fontId="20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/>
    <xf numFmtId="0" fontId="7" fillId="0" borderId="0"/>
    <xf numFmtId="0" fontId="18" fillId="0" borderId="0" applyFill="0" applyBorder="0" applyProtection="0">
      <alignment vertical="center"/>
    </xf>
    <xf numFmtId="0" fontId="18" fillId="0" borderId="0" applyFill="0" applyBorder="0" applyProtection="0">
      <alignment vertical="center"/>
    </xf>
    <xf numFmtId="49" fontId="39" fillId="3" borderId="2" applyNumberFormat="0">
      <alignment horizontal="center" vertical="center"/>
    </xf>
    <xf numFmtId="0" fontId="16" fillId="4" borderId="1" applyNumberFormat="0" applyAlignment="0" applyProtection="0"/>
    <xf numFmtId="0" fontId="53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53" fillId="0" borderId="0" applyNumberFormat="0" applyFill="0" applyBorder="0" applyAlignment="0" applyProtection="0">
      <alignment vertical="top"/>
      <protection locked="0"/>
    </xf>
    <xf numFmtId="0" fontId="29" fillId="0" borderId="0" applyBorder="0">
      <alignment horizontal="center" vertical="center" wrapText="1"/>
    </xf>
    <xf numFmtId="0" fontId="10" fillId="0" borderId="3" applyBorder="0">
      <alignment horizontal="center" vertical="center" wrapText="1"/>
    </xf>
    <xf numFmtId="4" fontId="8" fillId="5" borderId="4" applyBorder="0">
      <alignment horizontal="right"/>
    </xf>
    <xf numFmtId="0" fontId="24" fillId="0" borderId="0"/>
    <xf numFmtId="0" fontId="54" fillId="0" borderId="0"/>
    <xf numFmtId="0" fontId="4" fillId="0" borderId="0"/>
    <xf numFmtId="0" fontId="38" fillId="6" borderId="0" applyNumberFormat="0" applyBorder="0" applyAlignment="0">
      <alignment horizontal="left" vertical="center"/>
    </xf>
    <xf numFmtId="49" fontId="8" fillId="0" borderId="0" applyBorder="0">
      <alignment vertical="top"/>
    </xf>
    <xf numFmtId="49" fontId="8" fillId="0" borderId="0" applyBorder="0">
      <alignment vertical="top"/>
    </xf>
    <xf numFmtId="49" fontId="8" fillId="6" borderId="0" applyBorder="0">
      <alignment vertical="top"/>
    </xf>
    <xf numFmtId="49" fontId="38" fillId="0" borderId="0" applyBorder="0">
      <alignment vertical="top"/>
    </xf>
    <xf numFmtId="49" fontId="8" fillId="0" borderId="0" applyBorder="0">
      <alignment vertical="top"/>
    </xf>
    <xf numFmtId="0" fontId="24" fillId="0" borderId="0"/>
    <xf numFmtId="49" fontId="8" fillId="0" borderId="0" applyBorder="0">
      <alignment vertical="top"/>
    </xf>
    <xf numFmtId="0" fontId="24" fillId="0" borderId="0"/>
    <xf numFmtId="0" fontId="24" fillId="0" borderId="0"/>
    <xf numFmtId="0" fontId="4" fillId="0" borderId="0"/>
    <xf numFmtId="49" fontId="8" fillId="0" borderId="0" applyBorder="0">
      <alignment vertical="top"/>
    </xf>
    <xf numFmtId="0" fontId="4" fillId="0" borderId="0"/>
    <xf numFmtId="0" fontId="8" fillId="0" borderId="0">
      <alignment horizontal="left" vertical="center"/>
    </xf>
    <xf numFmtId="0" fontId="4" fillId="0" borderId="0"/>
    <xf numFmtId="0" fontId="24" fillId="0" borderId="0"/>
    <xf numFmtId="0" fontId="4" fillId="0" borderId="0"/>
    <xf numFmtId="0" fontId="4" fillId="0" borderId="0"/>
    <xf numFmtId="0" fontId="24" fillId="0" borderId="0"/>
    <xf numFmtId="0" fontId="64" fillId="0" borderId="0" applyNumberFormat="0" applyFill="0" applyBorder="0" applyAlignment="0" applyProtection="0"/>
    <xf numFmtId="0" fontId="65" fillId="0" borderId="44" applyNumberFormat="0" applyFill="0" applyAlignment="0" applyProtection="0"/>
    <xf numFmtId="0" fontId="66" fillId="0" borderId="45" applyNumberFormat="0" applyFill="0" applyAlignment="0" applyProtection="0"/>
    <xf numFmtId="0" fontId="67" fillId="0" borderId="46" applyNumberFormat="0" applyFill="0" applyAlignment="0" applyProtection="0"/>
    <xf numFmtId="0" fontId="67" fillId="0" borderId="0" applyNumberFormat="0" applyFill="0" applyBorder="0" applyAlignment="0" applyProtection="0"/>
    <xf numFmtId="0" fontId="68" fillId="16" borderId="0" applyNumberFormat="0" applyBorder="0" applyAlignment="0" applyProtection="0"/>
    <xf numFmtId="0" fontId="69" fillId="17" borderId="0" applyNumberFormat="0" applyBorder="0" applyAlignment="0" applyProtection="0"/>
    <xf numFmtId="0" fontId="70" fillId="18" borderId="0" applyNumberFormat="0" applyBorder="0" applyAlignment="0" applyProtection="0"/>
    <xf numFmtId="0" fontId="71" fillId="19" borderId="47" applyNumberFormat="0" applyAlignment="0" applyProtection="0"/>
    <xf numFmtId="0" fontId="72" fillId="19" borderId="48" applyNumberFormat="0" applyAlignment="0" applyProtection="0"/>
    <xf numFmtId="0" fontId="73" fillId="0" borderId="49" applyNumberFormat="0" applyFill="0" applyAlignment="0" applyProtection="0"/>
    <xf numFmtId="0" fontId="74" fillId="20" borderId="50" applyNumberFormat="0" applyAlignment="0" applyProtection="0"/>
    <xf numFmtId="0" fontId="75" fillId="0" borderId="0" applyNumberFormat="0" applyFill="0" applyBorder="0" applyAlignment="0" applyProtection="0"/>
    <xf numFmtId="0" fontId="35" fillId="21" borderId="51" applyNumberFormat="0" applyFont="0" applyAlignment="0" applyProtection="0"/>
    <xf numFmtId="0" fontId="76" fillId="0" borderId="0" applyNumberFormat="0" applyFill="0" applyBorder="0" applyAlignment="0" applyProtection="0"/>
    <xf numFmtId="0" fontId="77" fillId="0" borderId="52" applyNumberFormat="0" applyFill="0" applyAlignment="0" applyProtection="0"/>
    <xf numFmtId="0" fontId="55" fillId="22" borderId="0" applyNumberFormat="0" applyBorder="0" applyAlignment="0" applyProtection="0"/>
    <xf numFmtId="0" fontId="57" fillId="23" borderId="0" applyNumberFormat="0" applyBorder="0" applyAlignment="0" applyProtection="0"/>
    <xf numFmtId="0" fontId="57" fillId="24" borderId="0" applyNumberFormat="0" applyBorder="0" applyAlignment="0" applyProtection="0"/>
    <xf numFmtId="0" fontId="55" fillId="25" borderId="0" applyNumberFormat="0" applyBorder="0" applyAlignment="0" applyProtection="0"/>
    <xf numFmtId="0" fontId="55" fillId="26" borderId="0" applyNumberFormat="0" applyBorder="0" applyAlignment="0" applyProtection="0"/>
    <xf numFmtId="0" fontId="57" fillId="27" borderId="0" applyNumberFormat="0" applyBorder="0" applyAlignment="0" applyProtection="0"/>
    <xf numFmtId="0" fontId="57" fillId="28" borderId="0" applyNumberFormat="0" applyBorder="0" applyAlignment="0" applyProtection="0"/>
    <xf numFmtId="0" fontId="55" fillId="29" borderId="0" applyNumberFormat="0" applyBorder="0" applyAlignment="0" applyProtection="0"/>
    <xf numFmtId="0" fontId="55" fillId="30" borderId="0" applyNumberFormat="0" applyBorder="0" applyAlignment="0" applyProtection="0"/>
    <xf numFmtId="0" fontId="57" fillId="31" borderId="0" applyNumberFormat="0" applyBorder="0" applyAlignment="0" applyProtection="0"/>
    <xf numFmtId="0" fontId="57" fillId="32" borderId="0" applyNumberFormat="0" applyBorder="0" applyAlignment="0" applyProtection="0"/>
    <xf numFmtId="0" fontId="55" fillId="33" borderId="0" applyNumberFormat="0" applyBorder="0" applyAlignment="0" applyProtection="0"/>
    <xf numFmtId="0" fontId="55" fillId="34" borderId="0" applyNumberFormat="0" applyBorder="0" applyAlignment="0" applyProtection="0"/>
    <xf numFmtId="0" fontId="57" fillId="35" borderId="0" applyNumberFormat="0" applyBorder="0" applyAlignment="0" applyProtection="0"/>
    <xf numFmtId="0" fontId="57" fillId="36" borderId="0" applyNumberFormat="0" applyBorder="0" applyAlignment="0" applyProtection="0"/>
    <xf numFmtId="0" fontId="55" fillId="37" borderId="0" applyNumberFormat="0" applyBorder="0" applyAlignment="0" applyProtection="0"/>
    <xf numFmtId="0" fontId="55" fillId="38" borderId="0" applyNumberFormat="0" applyBorder="0" applyAlignment="0" applyProtection="0"/>
    <xf numFmtId="0" fontId="57" fillId="39" borderId="0" applyNumberFormat="0" applyBorder="0" applyAlignment="0" applyProtection="0"/>
    <xf numFmtId="0" fontId="57" fillId="40" borderId="0" applyNumberFormat="0" applyBorder="0" applyAlignment="0" applyProtection="0"/>
    <xf numFmtId="0" fontId="55" fillId="41" borderId="0" applyNumberFormat="0" applyBorder="0" applyAlignment="0" applyProtection="0"/>
    <xf numFmtId="0" fontId="55" fillId="42" borderId="0" applyNumberFormat="0" applyBorder="0" applyAlignment="0" applyProtection="0"/>
    <xf numFmtId="0" fontId="57" fillId="43" borderId="0" applyNumberFormat="0" applyBorder="0" applyAlignment="0" applyProtection="0"/>
    <xf numFmtId="0" fontId="57" fillId="44" borderId="0" applyNumberFormat="0" applyBorder="0" applyAlignment="0" applyProtection="0"/>
    <xf numFmtId="0" fontId="55" fillId="45" borderId="0" applyNumberFormat="0" applyBorder="0" applyAlignment="0" applyProtection="0"/>
    <xf numFmtId="171" fontId="8" fillId="5" borderId="0">
      <protection locked="0"/>
    </xf>
    <xf numFmtId="172" fontId="8" fillId="5" borderId="0">
      <protection locked="0"/>
    </xf>
    <xf numFmtId="173" fontId="8" fillId="5" borderId="0">
      <protection locked="0"/>
    </xf>
    <xf numFmtId="49" fontId="8" fillId="0" borderId="0" applyBorder="0">
      <alignment vertical="top"/>
    </xf>
    <xf numFmtId="49" fontId="35" fillId="46" borderId="0" applyBorder="0">
      <alignment vertical="top"/>
    </xf>
    <xf numFmtId="49" fontId="38" fillId="0" borderId="0" applyBorder="0">
      <alignment vertical="top"/>
    </xf>
    <xf numFmtId="167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  <xf numFmtId="0" fontId="21" fillId="0" borderId="1" applyNumberFormat="0" applyAlignment="0"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4" fillId="0" borderId="0"/>
    <xf numFmtId="0" fontId="88" fillId="0" borderId="0"/>
    <xf numFmtId="49" fontId="38" fillId="0" borderId="0" applyBorder="0">
      <alignment vertical="top"/>
    </xf>
    <xf numFmtId="0" fontId="91" fillId="0" borderId="0"/>
    <xf numFmtId="49" fontId="35" fillId="46" borderId="0" applyBorder="0">
      <alignment vertical="top"/>
    </xf>
    <xf numFmtId="49" fontId="38" fillId="0" borderId="0" applyBorder="0">
      <alignment vertical="top"/>
    </xf>
    <xf numFmtId="49" fontId="35" fillId="46" borderId="0" applyBorder="0">
      <alignment vertical="top"/>
    </xf>
    <xf numFmtId="49" fontId="35" fillId="46" borderId="0" applyBorder="0">
      <alignment vertical="top"/>
    </xf>
    <xf numFmtId="0" fontId="2" fillId="0" borderId="0"/>
    <xf numFmtId="0" fontId="53" fillId="0" borderId="0" applyNumberFormat="0" applyFill="0" applyBorder="0" applyAlignment="0" applyProtection="0">
      <alignment vertical="top"/>
      <protection locked="0"/>
    </xf>
    <xf numFmtId="0" fontId="10" fillId="46" borderId="6" applyNumberFormat="0" applyFont="0" applyFill="0" applyAlignment="0" applyProtection="0">
      <alignment horizontal="center" vertical="center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49" fontId="8" fillId="0" borderId="0" applyBorder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51">
    <xf numFmtId="49" fontId="0" fillId="0" borderId="0" xfId="0">
      <alignment vertical="top"/>
    </xf>
    <xf numFmtId="49" fontId="42" fillId="10" borderId="13" xfId="100" applyFont="1" applyFill="1" applyBorder="1" applyAlignment="1" applyProtection="1">
      <alignment horizontal="right" vertical="center"/>
    </xf>
    <xf numFmtId="0" fontId="8" fillId="0" borderId="15" xfId="53" applyFont="1" applyFill="1" applyBorder="1" applyAlignment="1" applyProtection="1">
      <alignment horizontal="left" vertical="center" wrapText="1" indent="1"/>
    </xf>
    <xf numFmtId="173" fontId="8" fillId="9" borderId="5" xfId="53" applyNumberFormat="1" applyFont="1" applyFill="1" applyBorder="1" applyAlignment="1" applyProtection="1">
      <alignment horizontal="right" vertical="center" wrapText="1"/>
      <protection locked="0"/>
    </xf>
    <xf numFmtId="14" fontId="8" fillId="0" borderId="0" xfId="53" applyNumberFormat="1" applyFont="1" applyFill="1" applyBorder="1" applyAlignment="1" applyProtection="1">
      <alignment horizontal="center" vertical="center" wrapText="1"/>
    </xf>
    <xf numFmtId="4" fontId="8" fillId="5" borderId="43" xfId="53" applyNumberFormat="1" applyFont="1" applyFill="1" applyBorder="1" applyAlignment="1" applyProtection="1">
      <alignment horizontal="right" vertical="center" wrapText="1"/>
      <protection locked="0"/>
    </xf>
    <xf numFmtId="0" fontId="8" fillId="0" borderId="5" xfId="53" applyFont="1" applyFill="1" applyBorder="1" applyAlignment="1" applyProtection="1">
      <alignment horizontal="left" vertical="center" wrapText="1" indent="2"/>
    </xf>
    <xf numFmtId="0" fontId="8" fillId="0" borderId="5" xfId="53" applyFont="1" applyFill="1" applyBorder="1" applyAlignment="1" applyProtection="1">
      <alignment horizontal="left" vertical="center" wrapText="1" indent="1"/>
    </xf>
    <xf numFmtId="4" fontId="8" fillId="7" borderId="5" xfId="53" applyNumberFormat="1" applyFont="1" applyFill="1" applyBorder="1" applyAlignment="1" applyProtection="1">
      <alignment horizontal="right" vertical="center" wrapText="1"/>
    </xf>
    <xf numFmtId="49" fontId="10" fillId="0" borderId="0" xfId="100" applyFont="1" applyFill="1" applyBorder="1" applyAlignment="1" applyProtection="1">
      <alignment horizontal="center" vertical="center"/>
    </xf>
    <xf numFmtId="49" fontId="8" fillId="0" borderId="54" xfId="53" applyNumberFormat="1" applyFont="1" applyFill="1" applyBorder="1" applyAlignment="1" applyProtection="1">
      <alignment horizontal="center" vertical="center" wrapText="1"/>
    </xf>
    <xf numFmtId="49" fontId="30" fillId="0" borderId="55" xfId="32" applyNumberFormat="1" applyFont="1" applyFill="1" applyBorder="1" applyAlignment="1" applyProtection="1">
      <alignment horizontal="center" vertical="center" wrapText="1"/>
    </xf>
    <xf numFmtId="0" fontId="21" fillId="0" borderId="0" xfId="55" applyFont="1" applyFill="1" applyBorder="1" applyAlignment="1" applyProtection="1">
      <alignment vertical="center" wrapText="1"/>
    </xf>
    <xf numFmtId="0" fontId="21" fillId="0" borderId="0" xfId="55" applyFont="1" applyBorder="1" applyAlignment="1">
      <alignment vertical="center" wrapText="1"/>
    </xf>
    <xf numFmtId="0" fontId="13" fillId="0" borderId="0" xfId="53" applyFont="1" applyFill="1" applyBorder="1" applyAlignment="1" applyProtection="1">
      <alignment vertical="center" wrapText="1"/>
    </xf>
    <xf numFmtId="49" fontId="55" fillId="0" borderId="0" xfId="53" applyNumberFormat="1" applyFont="1" applyFill="1" applyAlignment="1" applyProtection="1">
      <alignment horizontal="center" vertical="center" wrapText="1"/>
    </xf>
    <xf numFmtId="49" fontId="8" fillId="7" borderId="4" xfId="0" applyFont="1" applyFill="1" applyBorder="1" applyAlignment="1" applyProtection="1">
      <alignment horizontal="center" vertical="top"/>
    </xf>
    <xf numFmtId="49" fontId="8" fillId="0" borderId="0" xfId="48" applyFont="1" applyAlignment="1" applyProtection="1">
      <alignment vertical="center" wrapText="1"/>
    </xf>
    <xf numFmtId="49" fontId="13" fillId="0" borderId="0" xfId="48" applyFont="1" applyAlignment="1" applyProtection="1">
      <alignment vertical="center"/>
    </xf>
    <xf numFmtId="0" fontId="13" fillId="0" borderId="0" xfId="47" applyFont="1" applyAlignment="1" applyProtection="1">
      <alignment horizontal="center" vertical="center" wrapText="1"/>
    </xf>
    <xf numFmtId="0" fontId="8" fillId="0" borderId="0" xfId="47" applyFont="1" applyAlignment="1" applyProtection="1">
      <alignment vertical="center" wrapText="1"/>
    </xf>
    <xf numFmtId="0" fontId="8" fillId="0" borderId="0" xfId="47" applyFont="1" applyAlignment="1" applyProtection="1">
      <alignment horizontal="left" vertical="center" wrapText="1"/>
    </xf>
    <xf numFmtId="0" fontId="8" fillId="0" borderId="0" xfId="47" applyFont="1" applyProtection="1"/>
    <xf numFmtId="49" fontId="8" fillId="0" borderId="0" xfId="42" applyFont="1" applyProtection="1">
      <alignment vertical="top"/>
    </xf>
    <xf numFmtId="49" fontId="8" fillId="0" borderId="0" xfId="42" applyProtection="1">
      <alignment vertical="top"/>
    </xf>
    <xf numFmtId="0" fontId="13" fillId="0" borderId="0" xfId="50" applyNumberFormat="1" applyFont="1" applyFill="1" applyAlignment="1" applyProtection="1">
      <alignment vertical="center" wrapText="1"/>
    </xf>
    <xf numFmtId="0" fontId="13" fillId="0" borderId="0" xfId="50" applyFont="1" applyFill="1" applyAlignment="1" applyProtection="1">
      <alignment horizontal="left" vertical="center" wrapText="1"/>
    </xf>
    <xf numFmtId="0" fontId="13" fillId="0" borderId="0" xfId="50" applyFont="1" applyFill="1" applyAlignment="1" applyProtection="1">
      <alignment vertical="center" wrapText="1"/>
    </xf>
    <xf numFmtId="0" fontId="8" fillId="0" borderId="0" xfId="50" applyFont="1" applyAlignment="1" applyProtection="1">
      <alignment vertical="center" wrapText="1"/>
    </xf>
    <xf numFmtId="0" fontId="8" fillId="0" borderId="0" xfId="50" applyFont="1" applyFill="1" applyAlignment="1" applyProtection="1">
      <alignment vertical="center"/>
    </xf>
    <xf numFmtId="0" fontId="13" fillId="0" borderId="0" xfId="50" applyFont="1" applyFill="1" applyBorder="1" applyAlignment="1" applyProtection="1">
      <alignment vertical="center" wrapText="1"/>
    </xf>
    <xf numFmtId="49" fontId="13" fillId="0" borderId="0" xfId="50" applyNumberFormat="1" applyFont="1" applyFill="1" applyBorder="1" applyAlignment="1" applyProtection="1">
      <alignment horizontal="left" vertical="center" wrapText="1"/>
    </xf>
    <xf numFmtId="49" fontId="0" fillId="8" borderId="0" xfId="0" applyFill="1" applyProtection="1">
      <alignment vertical="top"/>
    </xf>
    <xf numFmtId="0" fontId="8" fillId="0" borderId="0" xfId="53" applyFont="1" applyFill="1" applyAlignment="1" applyProtection="1">
      <alignment vertical="center" wrapText="1"/>
    </xf>
    <xf numFmtId="0" fontId="24" fillId="0" borderId="0" xfId="45" applyProtection="1"/>
    <xf numFmtId="0" fontId="8" fillId="0" borderId="0" xfId="49" applyFont="1" applyFill="1" applyBorder="1" applyAlignment="1" applyProtection="1">
      <alignment horizontal="left" vertical="center" wrapText="1" indent="1"/>
    </xf>
    <xf numFmtId="4" fontId="8" fillId="0" borderId="0" xfId="33" applyFont="1" applyFill="1" applyBorder="1" applyAlignment="1" applyProtection="1">
      <alignment horizontal="right" vertical="center" wrapText="1"/>
    </xf>
    <xf numFmtId="0" fontId="22" fillId="8" borderId="0" xfId="53" applyFont="1" applyFill="1" applyAlignment="1" applyProtection="1">
      <alignment horizontal="center" vertical="center" wrapText="1"/>
    </xf>
    <xf numFmtId="0" fontId="8" fillId="0" borderId="5" xfId="49" applyFont="1" applyFill="1" applyBorder="1" applyAlignment="1" applyProtection="1">
      <alignment vertical="center" wrapText="1"/>
    </xf>
    <xf numFmtId="0" fontId="0" fillId="0" borderId="5" xfId="49" applyFont="1" applyFill="1" applyBorder="1" applyAlignment="1" applyProtection="1">
      <alignment vertical="center" wrapText="1"/>
    </xf>
    <xf numFmtId="0" fontId="55" fillId="0" borderId="0" xfId="50" applyFont="1" applyAlignment="1" applyProtection="1">
      <alignment horizontal="center" vertical="center" wrapText="1"/>
    </xf>
    <xf numFmtId="0" fontId="0" fillId="0" borderId="0" xfId="49" applyFont="1" applyFill="1" applyBorder="1" applyAlignment="1" applyProtection="1">
      <alignment vertical="center" wrapText="1"/>
    </xf>
    <xf numFmtId="0" fontId="21" fillId="0" borderId="0" xfId="19" applyFont="1" applyFill="1" applyBorder="1" applyAlignment="1" applyProtection="1">
      <alignment horizontal="left" vertical="top" wrapText="1"/>
    </xf>
    <xf numFmtId="49" fontId="17" fillId="0" borderId="0" xfId="40" applyFont="1" applyFill="1" applyBorder="1" applyAlignment="1" applyProtection="1">
      <alignment vertical="top" wrapText="1"/>
    </xf>
    <xf numFmtId="0" fontId="21" fillId="0" borderId="0" xfId="19" applyFont="1" applyFill="1" applyBorder="1" applyAlignment="1" applyProtection="1">
      <alignment horizontal="right" vertical="top" wrapText="1"/>
    </xf>
    <xf numFmtId="49" fontId="0" fillId="8" borderId="0" xfId="0" applyNumberFormat="1" applyFont="1" applyFill="1" applyAlignment="1" applyProtection="1">
      <alignment horizontal="center" vertical="top" wrapText="1"/>
    </xf>
    <xf numFmtId="49" fontId="0" fillId="0" borderId="0" xfId="0" applyNumberFormat="1" applyFont="1" applyFill="1" applyAlignment="1" applyProtection="1">
      <alignment horizontal="center" vertical="top" wrapText="1"/>
    </xf>
    <xf numFmtId="0" fontId="13" fillId="0" borderId="0" xfId="53" applyFont="1" applyFill="1" applyAlignment="1" applyProtection="1">
      <alignment vertical="center" wrapText="1"/>
    </xf>
    <xf numFmtId="49" fontId="10" fillId="8" borderId="0" xfId="0" applyNumberFormat="1" applyFont="1" applyFill="1" applyAlignment="1" applyProtection="1">
      <alignment horizontal="center" vertical="center"/>
    </xf>
    <xf numFmtId="0" fontId="4" fillId="0" borderId="0" xfId="36"/>
    <xf numFmtId="0" fontId="8" fillId="0" borderId="0" xfId="41" applyNumberFormat="1" applyFont="1">
      <alignment vertical="top"/>
    </xf>
    <xf numFmtId="0" fontId="0" fillId="0" borderId="0" xfId="53" applyFont="1" applyFill="1" applyAlignment="1" applyProtection="1">
      <alignment vertical="center" wrapText="1"/>
    </xf>
    <xf numFmtId="0" fontId="30" fillId="0" borderId="0" xfId="53" applyFont="1" applyFill="1" applyAlignment="1" applyProtection="1">
      <alignment horizontal="center" vertical="center" wrapText="1"/>
    </xf>
    <xf numFmtId="0" fontId="30" fillId="0" borderId="0" xfId="47" applyFont="1" applyAlignment="1" applyProtection="1">
      <alignment horizontal="center" vertical="center"/>
    </xf>
    <xf numFmtId="0" fontId="34" fillId="0" borderId="0" xfId="53" applyFont="1" applyFill="1" applyBorder="1" applyAlignment="1" applyProtection="1">
      <alignment horizontal="center" vertical="center" wrapText="1"/>
    </xf>
    <xf numFmtId="0" fontId="21" fillId="0" borderId="0" xfId="19" applyFont="1" applyFill="1" applyBorder="1" applyAlignment="1" applyProtection="1">
      <alignment horizontal="left" vertical="top"/>
    </xf>
    <xf numFmtId="49" fontId="8" fillId="0" borderId="0" xfId="50" applyNumberFormat="1" applyFont="1" applyFill="1" applyBorder="1" applyAlignment="1" applyProtection="1">
      <alignment horizontal="center" vertical="center" wrapText="1"/>
    </xf>
    <xf numFmtId="0" fontId="34" fillId="0" borderId="0" xfId="47" applyFont="1" applyAlignment="1" applyProtection="1">
      <alignment horizontal="center" vertical="center"/>
    </xf>
    <xf numFmtId="49" fontId="22" fillId="8" borderId="0" xfId="53" applyNumberFormat="1" applyFont="1" applyFill="1" applyAlignment="1" applyProtection="1">
      <alignment horizontal="center" vertical="center" wrapText="1"/>
    </xf>
    <xf numFmtId="0" fontId="8" fillId="0" borderId="27" xfId="47" applyFont="1" applyFill="1" applyBorder="1" applyAlignment="1" applyProtection="1">
      <alignment horizontal="center" vertical="center" wrapText="1"/>
    </xf>
    <xf numFmtId="0" fontId="8" fillId="7" borderId="27" xfId="50" applyFont="1" applyFill="1" applyBorder="1" applyAlignment="1" applyProtection="1">
      <alignment horizontal="center" vertical="center"/>
    </xf>
    <xf numFmtId="49" fontId="8" fillId="7" borderId="27" xfId="50" applyNumberFormat="1" applyFont="1" applyFill="1" applyBorder="1" applyAlignment="1" applyProtection="1">
      <alignment horizontal="center" vertical="center" wrapText="1"/>
    </xf>
    <xf numFmtId="49" fontId="8" fillId="0" borderId="27" xfId="50" applyNumberFormat="1" applyFont="1" applyFill="1" applyBorder="1" applyAlignment="1" applyProtection="1">
      <alignment horizontal="center" vertical="center" wrapText="1"/>
    </xf>
    <xf numFmtId="0" fontId="8" fillId="0" borderId="27" xfId="32" applyFont="1" applyFill="1" applyBorder="1" applyAlignment="1" applyProtection="1">
      <alignment horizontal="center" vertical="center" wrapText="1"/>
    </xf>
    <xf numFmtId="0" fontId="8" fillId="0" borderId="27" xfId="53" applyFont="1" applyFill="1" applyBorder="1" applyAlignment="1" applyProtection="1">
      <alignment horizontal="center" vertical="center" wrapText="1"/>
    </xf>
    <xf numFmtId="49" fontId="8" fillId="0" borderId="27" xfId="47" applyNumberFormat="1" applyFont="1" applyFill="1" applyBorder="1" applyAlignment="1" applyProtection="1">
      <alignment horizontal="left" vertical="center" wrapText="1"/>
    </xf>
    <xf numFmtId="49" fontId="8" fillId="9" borderId="27" xfId="47" applyNumberFormat="1" applyFont="1" applyFill="1" applyBorder="1" applyAlignment="1" applyProtection="1">
      <alignment horizontal="left" vertical="center" wrapText="1"/>
      <protection locked="0"/>
    </xf>
    <xf numFmtId="49" fontId="8" fillId="9" borderId="27" xfId="50" applyNumberFormat="1" applyFont="1" applyFill="1" applyBorder="1" applyAlignment="1" applyProtection="1">
      <alignment horizontal="center" vertical="center" wrapText="1"/>
      <protection locked="0"/>
    </xf>
    <xf numFmtId="0" fontId="8" fillId="0" borderId="0" xfId="47" applyFont="1"/>
    <xf numFmtId="0" fontId="8" fillId="0" borderId="0" xfId="31" applyFont="1" applyFill="1" applyBorder="1" applyAlignment="1" applyProtection="1">
      <alignment vertical="center" wrapText="1"/>
    </xf>
    <xf numFmtId="49" fontId="8" fillId="0" borderId="0" xfId="0" applyFont="1" applyFill="1" applyProtection="1">
      <alignment vertical="top"/>
    </xf>
    <xf numFmtId="49" fontId="0" fillId="0" borderId="0" xfId="0" applyFill="1" applyProtection="1">
      <alignment vertical="top"/>
    </xf>
    <xf numFmtId="49" fontId="10" fillId="0" borderId="0" xfId="0" applyNumberFormat="1" applyFont="1" applyFill="1" applyAlignment="1" applyProtection="1">
      <alignment horizontal="center" vertical="center"/>
    </xf>
    <xf numFmtId="49" fontId="0" fillId="0" borderId="0" xfId="51" applyNumberFormat="1" applyFont="1" applyFill="1" applyAlignment="1" applyProtection="1">
      <alignment vertical="center" wrapText="1"/>
    </xf>
    <xf numFmtId="49" fontId="15" fillId="0" borderId="0" xfId="0" applyNumberFormat="1" applyFont="1" applyFill="1" applyAlignment="1" applyProtection="1">
      <alignment horizontal="center" vertical="top"/>
    </xf>
    <xf numFmtId="49" fontId="0" fillId="0" borderId="0" xfId="0" applyNumberFormat="1" applyFont="1" applyFill="1" applyAlignment="1" applyProtection="1">
      <alignment horizontal="center" vertical="center"/>
    </xf>
    <xf numFmtId="49" fontId="15" fillId="0" borderId="0" xfId="0" applyNumberFormat="1" applyFont="1" applyFill="1" applyProtection="1">
      <alignment vertical="top"/>
    </xf>
    <xf numFmtId="49" fontId="8" fillId="0" borderId="0" xfId="51" applyNumberFormat="1" applyFont="1" applyFill="1" applyAlignment="1" applyProtection="1">
      <alignment vertical="center" wrapText="1"/>
    </xf>
    <xf numFmtId="0" fontId="8" fillId="0" borderId="0" xfId="51" applyFont="1" applyFill="1" applyAlignment="1" applyProtection="1">
      <alignment vertical="center"/>
    </xf>
    <xf numFmtId="49" fontId="8" fillId="0" borderId="0" xfId="0" applyNumberFormat="1" applyFont="1" applyFill="1" applyAlignment="1" applyProtection="1">
      <alignment vertical="center" wrapText="1"/>
    </xf>
    <xf numFmtId="49" fontId="0" fillId="0" borderId="0" xfId="0" applyFill="1" applyAlignment="1" applyProtection="1">
      <alignment horizontal="center" vertical="top"/>
    </xf>
    <xf numFmtId="49" fontId="0" fillId="0" borderId="0" xfId="0" applyFont="1" applyFill="1" applyProtection="1">
      <alignment vertical="top"/>
    </xf>
    <xf numFmtId="49" fontId="0" fillId="0" borderId="0" xfId="0" applyFill="1" applyAlignment="1" applyProtection="1">
      <alignment vertical="top" wrapText="1"/>
    </xf>
    <xf numFmtId="0" fontId="22" fillId="0" borderId="28" xfId="53" applyFont="1" applyFill="1" applyBorder="1" applyAlignment="1" applyProtection="1">
      <alignment horizontal="center" vertical="center" wrapText="1"/>
    </xf>
    <xf numFmtId="49" fontId="0" fillId="0" borderId="28" xfId="0" applyFill="1" applyBorder="1" applyAlignment="1" applyProtection="1">
      <alignment horizontal="center" vertical="center" wrapText="1"/>
    </xf>
    <xf numFmtId="0" fontId="0" fillId="0" borderId="28" xfId="0" applyNumberFormat="1" applyFill="1" applyBorder="1" applyAlignment="1" applyProtection="1">
      <alignment horizontal="center" vertical="center" wrapText="1"/>
    </xf>
    <xf numFmtId="0" fontId="30" fillId="0" borderId="0" xfId="53" applyFont="1" applyFill="1" applyBorder="1" applyAlignment="1" applyProtection="1">
      <alignment horizontal="center" vertical="center" wrapText="1"/>
    </xf>
    <xf numFmtId="0" fontId="8" fillId="0" borderId="0" xfId="53" applyFont="1" applyFill="1" applyBorder="1" applyAlignment="1" applyProtection="1">
      <alignment vertical="center" wrapText="1"/>
    </xf>
    <xf numFmtId="0" fontId="8" fillId="0" borderId="0" xfId="53" applyFont="1" applyFill="1" applyBorder="1" applyAlignment="1" applyProtection="1">
      <alignment horizontal="right" vertical="center" wrapText="1"/>
    </xf>
    <xf numFmtId="49" fontId="30" fillId="0" borderId="0" xfId="32" applyNumberFormat="1" applyFont="1" applyFill="1" applyBorder="1" applyAlignment="1" applyProtection="1">
      <alignment horizontal="center" vertical="center" wrapText="1"/>
    </xf>
    <xf numFmtId="49" fontId="13" fillId="0" borderId="0" xfId="0" applyFont="1" applyFill="1" applyBorder="1" applyProtection="1">
      <alignment vertical="top"/>
    </xf>
    <xf numFmtId="49" fontId="0" fillId="0" borderId="0" xfId="0" applyFont="1" applyFill="1" applyBorder="1" applyProtection="1">
      <alignment vertical="top"/>
    </xf>
    <xf numFmtId="0" fontId="34" fillId="0" borderId="0" xfId="47" applyFont="1" applyFill="1" applyAlignment="1" applyProtection="1">
      <alignment horizontal="center" vertical="center"/>
    </xf>
    <xf numFmtId="0" fontId="8" fillId="0" borderId="0" xfId="47" applyFont="1" applyFill="1" applyProtection="1"/>
    <xf numFmtId="0" fontId="34" fillId="0" borderId="0" xfId="47" applyFont="1" applyFill="1" applyBorder="1" applyAlignment="1" applyProtection="1">
      <alignment horizontal="center" vertical="center"/>
    </xf>
    <xf numFmtId="0" fontId="8" fillId="0" borderId="0" xfId="47" applyFont="1" applyFill="1" applyBorder="1" applyProtection="1"/>
    <xf numFmtId="0" fontId="8" fillId="0" borderId="27" xfId="47" applyFont="1" applyFill="1" applyBorder="1" applyAlignment="1" applyProtection="1">
      <alignment horizontal="center" vertical="center"/>
    </xf>
    <xf numFmtId="0" fontId="34" fillId="0" borderId="0" xfId="47" applyFont="1" applyFill="1" applyBorder="1" applyAlignment="1" applyProtection="1">
      <alignment horizontal="center" vertical="center" wrapText="1"/>
    </xf>
    <xf numFmtId="49" fontId="11" fillId="0" borderId="0" xfId="0" applyFont="1" applyFill="1" applyAlignment="1" applyProtection="1">
      <alignment horizontal="left" vertical="top" wrapText="1"/>
    </xf>
    <xf numFmtId="49" fontId="11" fillId="0" borderId="0" xfId="0" applyFont="1" applyFill="1" applyAlignment="1" applyProtection="1">
      <alignment vertical="top"/>
    </xf>
    <xf numFmtId="0" fontId="30" fillId="0" borderId="0" xfId="47" applyFont="1" applyFill="1" applyAlignment="1" applyProtection="1">
      <alignment horizontal="center" vertical="center"/>
    </xf>
    <xf numFmtId="0" fontId="30" fillId="0" borderId="0" xfId="47" applyFont="1" applyFill="1" applyBorder="1" applyAlignment="1" applyProtection="1">
      <alignment horizontal="center" vertical="center"/>
    </xf>
    <xf numFmtId="49" fontId="10" fillId="10" borderId="29" xfId="0" applyFont="1" applyFill="1" applyBorder="1" applyAlignment="1" applyProtection="1">
      <alignment horizontal="center" vertical="center"/>
    </xf>
    <xf numFmtId="49" fontId="42" fillId="10" borderId="30" xfId="0" applyFont="1" applyFill="1" applyBorder="1" applyAlignment="1" applyProtection="1">
      <alignment horizontal="left" vertical="center"/>
    </xf>
    <xf numFmtId="0" fontId="25" fillId="0" borderId="0" xfId="50" applyFont="1" applyFill="1" applyAlignment="1" applyProtection="1">
      <alignment vertical="center" wrapText="1"/>
    </xf>
    <xf numFmtId="0" fontId="8" fillId="0" borderId="0" xfId="50" applyFont="1" applyFill="1" applyAlignment="1" applyProtection="1">
      <alignment vertical="center" wrapText="1"/>
    </xf>
    <xf numFmtId="0" fontId="8" fillId="0" borderId="0" xfId="50" applyFont="1" applyFill="1" applyBorder="1" applyAlignment="1" applyProtection="1">
      <alignment vertical="center" wrapText="1"/>
    </xf>
    <xf numFmtId="0" fontId="8" fillId="0" borderId="0" xfId="50" applyFont="1" applyFill="1" applyBorder="1" applyAlignment="1" applyProtection="1">
      <alignment horizontal="right" vertical="center" wrapText="1" indent="1"/>
    </xf>
    <xf numFmtId="14" fontId="13" fillId="0" borderId="0" xfId="50" applyNumberFormat="1" applyFont="1" applyFill="1" applyBorder="1" applyAlignment="1" applyProtection="1">
      <alignment horizontal="center" vertical="center" wrapText="1"/>
    </xf>
    <xf numFmtId="0" fontId="13" fillId="0" borderId="0" xfId="50" applyNumberFormat="1" applyFont="1" applyFill="1" applyBorder="1" applyAlignment="1" applyProtection="1">
      <alignment horizontal="center" vertical="center" wrapText="1"/>
    </xf>
    <xf numFmtId="0" fontId="0" fillId="0" borderId="0" xfId="50" applyFont="1" applyFill="1" applyBorder="1" applyAlignment="1" applyProtection="1">
      <alignment horizontal="right" vertical="center" wrapText="1" indent="1"/>
    </xf>
    <xf numFmtId="0" fontId="25" fillId="0" borderId="0" xfId="50" applyFont="1" applyFill="1" applyAlignment="1" applyProtection="1">
      <alignment horizontal="center" vertical="center" wrapText="1"/>
    </xf>
    <xf numFmtId="0" fontId="8" fillId="0" borderId="0" xfId="50" applyNumberFormat="1" applyFont="1" applyFill="1" applyBorder="1" applyAlignment="1" applyProtection="1">
      <alignment horizontal="right" vertical="center" wrapText="1" indent="1"/>
    </xf>
    <xf numFmtId="0" fontId="0" fillId="0" borderId="0" xfId="50" applyNumberFormat="1" applyFont="1" applyFill="1" applyBorder="1" applyAlignment="1" applyProtection="1">
      <alignment horizontal="right" vertical="center" wrapText="1" indent="1"/>
    </xf>
    <xf numFmtId="49" fontId="8" fillId="0" borderId="0" xfId="50" applyNumberFormat="1" applyFont="1" applyFill="1" applyBorder="1" applyAlignment="1" applyProtection="1">
      <alignment horizontal="right" vertical="center" wrapText="1" indent="1"/>
    </xf>
    <xf numFmtId="0" fontId="13" fillId="0" borderId="0" xfId="50" applyFont="1" applyFill="1" applyAlignment="1" applyProtection="1">
      <alignment horizontal="center" vertical="center" wrapText="1"/>
    </xf>
    <xf numFmtId="0" fontId="55" fillId="0" borderId="0" xfId="50" applyFont="1" applyFill="1" applyAlignment="1" applyProtection="1">
      <alignment horizontal="center" vertical="center" wrapText="1"/>
    </xf>
    <xf numFmtId="0" fontId="8" fillId="0" borderId="0" xfId="50" applyFont="1" applyFill="1" applyAlignment="1" applyProtection="1">
      <alignment horizontal="center" vertical="center" wrapText="1"/>
    </xf>
    <xf numFmtId="0" fontId="8" fillId="0" borderId="0" xfId="50" applyFont="1" applyFill="1" applyAlignment="1" applyProtection="1">
      <alignment horizontal="right" vertical="center"/>
    </xf>
    <xf numFmtId="0" fontId="10" fillId="0" borderId="0" xfId="50" applyFont="1" applyFill="1" applyBorder="1" applyAlignment="1" applyProtection="1">
      <alignment vertical="center" wrapText="1"/>
    </xf>
    <xf numFmtId="0" fontId="27" fillId="0" borderId="0" xfId="50" applyFont="1" applyFill="1" applyBorder="1" applyAlignment="1" applyProtection="1">
      <alignment horizontal="center" vertical="center" wrapText="1"/>
    </xf>
    <xf numFmtId="0" fontId="8" fillId="0" borderId="0" xfId="50" applyFont="1" applyFill="1" applyBorder="1" applyAlignment="1" applyProtection="1">
      <alignment horizontal="center" vertical="center" wrapText="1"/>
    </xf>
    <xf numFmtId="14" fontId="8" fillId="0" borderId="0" xfId="50" applyNumberFormat="1" applyFont="1" applyFill="1" applyBorder="1" applyAlignment="1" applyProtection="1">
      <alignment horizontal="center" vertical="center" wrapText="1"/>
    </xf>
    <xf numFmtId="0" fontId="8" fillId="0" borderId="0" xfId="50" applyNumberFormat="1" applyFont="1" applyFill="1" applyBorder="1" applyAlignment="1" applyProtection="1">
      <alignment horizontal="center" vertical="center" wrapText="1"/>
    </xf>
    <xf numFmtId="0" fontId="34" fillId="0" borderId="0" xfId="47" applyFont="1" applyFill="1" applyBorder="1" applyAlignment="1" applyProtection="1">
      <alignment horizontal="center"/>
    </xf>
    <xf numFmtId="49" fontId="0" fillId="0" borderId="0" xfId="0" applyFill="1" applyBorder="1" applyProtection="1">
      <alignment vertical="top"/>
    </xf>
    <xf numFmtId="49" fontId="0" fillId="0" borderId="0" xfId="0" applyNumberFormat="1" applyFill="1" applyProtection="1">
      <alignment vertical="top"/>
    </xf>
    <xf numFmtId="0" fontId="0" fillId="0" borderId="0" xfId="0" applyNumberFormat="1" applyFill="1" applyProtection="1">
      <alignment vertical="top"/>
    </xf>
    <xf numFmtId="49" fontId="26" fillId="0" borderId="32" xfId="40" applyFont="1" applyFill="1" applyBorder="1" applyAlignment="1" applyProtection="1">
      <alignment vertical="center" wrapText="1"/>
    </xf>
    <xf numFmtId="49" fontId="26" fillId="0" borderId="33" xfId="40" applyFont="1" applyFill="1" applyBorder="1" applyAlignment="1" applyProtection="1">
      <alignment vertical="center" wrapText="1"/>
    </xf>
    <xf numFmtId="49" fontId="26" fillId="0" borderId="33" xfId="40" applyFont="1" applyFill="1" applyBorder="1" applyAlignment="1" applyProtection="1">
      <alignment horizontal="center" vertical="center" wrapText="1"/>
    </xf>
    <xf numFmtId="49" fontId="14" fillId="0" borderId="0" xfId="29" applyNumberFormat="1" applyFont="1" applyFill="1" applyBorder="1" applyAlignment="1" applyProtection="1">
      <alignment wrapText="1"/>
    </xf>
    <xf numFmtId="49" fontId="14" fillId="0" borderId="0" xfId="29" applyNumberFormat="1" applyFont="1" applyFill="1" applyBorder="1" applyAlignment="1" applyProtection="1">
      <alignment horizontal="left" wrapText="1"/>
    </xf>
    <xf numFmtId="49" fontId="26" fillId="0" borderId="34" xfId="40" applyFont="1" applyFill="1" applyBorder="1" applyAlignment="1" applyProtection="1">
      <alignment vertical="center" wrapText="1"/>
    </xf>
    <xf numFmtId="49" fontId="55" fillId="0" borderId="0" xfId="0" applyFont="1" applyFill="1" applyProtection="1">
      <alignment vertical="top"/>
    </xf>
    <xf numFmtId="49" fontId="0" fillId="0" borderId="35" xfId="0" applyFill="1" applyBorder="1" applyProtection="1">
      <alignment vertical="top"/>
    </xf>
    <xf numFmtId="49" fontId="0" fillId="0" borderId="36" xfId="0" applyFill="1" applyBorder="1" applyProtection="1">
      <alignment vertical="top"/>
    </xf>
    <xf numFmtId="49" fontId="17" fillId="0" borderId="37" xfId="40" applyFont="1" applyFill="1" applyBorder="1" applyAlignment="1" applyProtection="1">
      <alignment wrapText="1"/>
    </xf>
    <xf numFmtId="49" fontId="0" fillId="0" borderId="38" xfId="0" applyFill="1" applyBorder="1" applyProtection="1">
      <alignment vertical="top"/>
    </xf>
    <xf numFmtId="49" fontId="0" fillId="0" borderId="10" xfId="0" applyFill="1" applyBorder="1" applyProtection="1">
      <alignment vertical="top"/>
    </xf>
    <xf numFmtId="49" fontId="17" fillId="0" borderId="0" xfId="40" applyFont="1" applyFill="1" applyBorder="1" applyAlignment="1" applyProtection="1">
      <alignment wrapText="1"/>
    </xf>
    <xf numFmtId="49" fontId="23" fillId="0" borderId="11" xfId="40" applyFont="1" applyFill="1" applyBorder="1" applyAlignment="1" applyProtection="1">
      <alignment horizontal="left" vertical="center" wrapText="1"/>
    </xf>
    <xf numFmtId="49" fontId="23" fillId="0" borderId="0" xfId="40" applyFont="1" applyFill="1" applyBorder="1" applyAlignment="1" applyProtection="1">
      <alignment horizontal="left" vertical="center" wrapText="1"/>
    </xf>
    <xf numFmtId="49" fontId="17" fillId="0" borderId="11" xfId="40" applyFont="1" applyFill="1" applyBorder="1" applyAlignment="1" applyProtection="1">
      <alignment wrapText="1"/>
    </xf>
    <xf numFmtId="0" fontId="17" fillId="0" borderId="0" xfId="46" applyFont="1" applyFill="1" applyBorder="1" applyAlignment="1" applyProtection="1">
      <alignment horizontal="right" vertical="top" wrapText="1"/>
    </xf>
    <xf numFmtId="49" fontId="17" fillId="0" borderId="0" xfId="40" applyFont="1" applyFill="1" applyBorder="1" applyAlignment="1" applyProtection="1">
      <alignment horizontal="right" wrapText="1"/>
    </xf>
    <xf numFmtId="49" fontId="0" fillId="0" borderId="39" xfId="0" applyFill="1" applyBorder="1" applyProtection="1">
      <alignment vertical="top"/>
    </xf>
    <xf numFmtId="49" fontId="0" fillId="0" borderId="40" xfId="0" applyFill="1" applyBorder="1" applyProtection="1">
      <alignment vertical="top"/>
    </xf>
    <xf numFmtId="49" fontId="23" fillId="0" borderId="41" xfId="40" applyFont="1" applyFill="1" applyBorder="1" applyAlignment="1" applyProtection="1">
      <alignment horizontal="left" vertical="center" wrapText="1"/>
    </xf>
    <xf numFmtId="49" fontId="23" fillId="0" borderId="42" xfId="40" applyFont="1" applyFill="1" applyBorder="1" applyAlignment="1" applyProtection="1">
      <alignment horizontal="left" vertical="center" wrapText="1"/>
    </xf>
    <xf numFmtId="49" fontId="35" fillId="5" borderId="6" xfId="37" applyNumberFormat="1" applyFont="1" applyFill="1" applyBorder="1" applyAlignment="1" applyProtection="1">
      <alignment horizontal="center" vertical="center" wrapText="1"/>
      <protection locked="0"/>
    </xf>
    <xf numFmtId="49" fontId="35" fillId="9" borderId="6" xfId="37" applyNumberFormat="1" applyFont="1" applyFill="1" applyBorder="1" applyAlignment="1" applyProtection="1">
      <alignment horizontal="center" vertical="center" wrapText="1"/>
      <protection locked="0"/>
    </xf>
    <xf numFmtId="49" fontId="35" fillId="7" borderId="6" xfId="37" applyNumberFormat="1" applyFont="1" applyFill="1" applyBorder="1" applyAlignment="1" applyProtection="1">
      <alignment horizontal="center" vertical="center" wrapText="1"/>
    </xf>
    <xf numFmtId="49" fontId="35" fillId="14" borderId="6" xfId="37" applyNumberFormat="1" applyFont="1" applyFill="1" applyBorder="1" applyAlignment="1" applyProtection="1">
      <alignment horizontal="center" vertical="center" wrapText="1"/>
    </xf>
    <xf numFmtId="49" fontId="0" fillId="5" borderId="43" xfId="0" applyFill="1" applyBorder="1" applyAlignment="1" applyProtection="1">
      <alignment horizontal="left" vertical="center" wrapText="1"/>
      <protection locked="0"/>
    </xf>
    <xf numFmtId="49" fontId="0" fillId="0" borderId="43" xfId="0" applyFill="1" applyBorder="1" applyAlignment="1" applyProtection="1">
      <alignment horizontal="left" vertical="center" wrapText="1"/>
    </xf>
    <xf numFmtId="0" fontId="0" fillId="0" borderId="43" xfId="0" applyNumberFormat="1" applyFill="1" applyBorder="1" applyAlignment="1" applyProtection="1">
      <alignment horizontal="center" vertical="center" wrapText="1"/>
    </xf>
    <xf numFmtId="49" fontId="0" fillId="0" borderId="0" xfId="0" applyFill="1" applyBorder="1" applyAlignment="1" applyProtection="1">
      <alignment horizontal="left" vertical="center" wrapText="1"/>
    </xf>
    <xf numFmtId="0" fontId="0" fillId="0" borderId="0" xfId="0" applyNumberFormat="1" applyFill="1" applyBorder="1" applyAlignment="1" applyProtection="1">
      <alignment horizontal="center" vertical="center" wrapText="1"/>
    </xf>
    <xf numFmtId="49" fontId="0" fillId="0" borderId="5" xfId="0" applyFill="1" applyBorder="1" applyAlignment="1" applyProtection="1">
      <alignment horizontal="right" vertical="center" wrapText="1" indent="1"/>
    </xf>
    <xf numFmtId="0" fontId="0" fillId="0" borderId="5" xfId="0" applyNumberFormat="1" applyFill="1" applyBorder="1" applyAlignment="1" applyProtection="1">
      <alignment horizontal="right" vertical="center" wrapText="1"/>
    </xf>
    <xf numFmtId="49" fontId="8" fillId="0" borderId="0" xfId="0" applyNumberFormat="1" applyFont="1" applyFill="1" applyProtection="1">
      <alignment vertical="top"/>
    </xf>
    <xf numFmtId="0" fontId="0" fillId="0" borderId="0" xfId="0" applyNumberFormat="1">
      <alignment vertical="top"/>
    </xf>
    <xf numFmtId="0" fontId="4" fillId="0" borderId="0" xfId="54"/>
    <xf numFmtId="49" fontId="8" fillId="0" borderId="0" xfId="38">
      <alignment vertical="top"/>
    </xf>
    <xf numFmtId="0" fontId="41" fillId="0" borderId="0" xfId="50" applyFont="1" applyFill="1" applyAlignment="1" applyProtection="1">
      <alignment vertical="top" wrapText="1"/>
    </xf>
    <xf numFmtId="0" fontId="41" fillId="0" borderId="0" xfId="50" applyFont="1" applyFill="1" applyAlignment="1" applyProtection="1">
      <alignment horizontal="right" vertical="top" wrapText="1"/>
    </xf>
    <xf numFmtId="0" fontId="55" fillId="0" borderId="0" xfId="50" applyFont="1" applyFill="1" applyBorder="1" applyAlignment="1" applyProtection="1">
      <alignment horizontal="right" vertical="center" wrapText="1" indent="1"/>
    </xf>
    <xf numFmtId="49" fontId="55" fillId="0" borderId="0" xfId="50" applyNumberFormat="1" applyFont="1" applyFill="1" applyBorder="1" applyAlignment="1" applyProtection="1">
      <alignment horizontal="center" vertical="center" wrapText="1"/>
    </xf>
    <xf numFmtId="0" fontId="34" fillId="0" borderId="0" xfId="53" applyFont="1" applyFill="1" applyAlignment="1" applyProtection="1">
      <alignment horizontal="center" vertical="center" wrapText="1"/>
    </xf>
    <xf numFmtId="0" fontId="33" fillId="0" borderId="0" xfId="53" applyFont="1" applyFill="1" applyAlignment="1" applyProtection="1">
      <alignment vertical="center" wrapText="1"/>
    </xf>
    <xf numFmtId="4" fontId="0" fillId="0" borderId="0" xfId="33" applyFont="1" applyFill="1" applyBorder="1" applyAlignment="1" applyProtection="1">
      <alignment horizontal="center" vertical="center" wrapText="1"/>
    </xf>
    <xf numFmtId="4" fontId="8" fillId="0" borderId="0" xfId="33" applyFont="1" applyFill="1" applyBorder="1" applyAlignment="1" applyProtection="1">
      <alignment horizontal="center" vertical="center" wrapText="1"/>
    </xf>
    <xf numFmtId="0" fontId="46" fillId="0" borderId="0" xfId="53" applyFont="1" applyFill="1" applyAlignment="1" applyProtection="1">
      <alignment vertical="center" wrapText="1"/>
    </xf>
    <xf numFmtId="0" fontId="11" fillId="0" borderId="0" xfId="53" applyFont="1" applyFill="1" applyAlignment="1" applyProtection="1">
      <alignment vertical="center" wrapText="1"/>
    </xf>
    <xf numFmtId="0" fontId="47" fillId="0" borderId="0" xfId="53" applyFont="1" applyFill="1" applyAlignment="1" applyProtection="1">
      <alignment horizontal="center" vertical="center" wrapText="1"/>
    </xf>
    <xf numFmtId="0" fontId="55" fillId="0" borderId="0" xfId="39" applyNumberFormat="1" applyFont="1" applyAlignment="1">
      <alignment vertical="center"/>
    </xf>
    <xf numFmtId="0" fontId="8" fillId="0" borderId="0" xfId="43" applyFont="1" applyFill="1" applyBorder="1" applyAlignment="1" applyProtection="1">
      <alignment vertical="center" wrapText="1"/>
    </xf>
    <xf numFmtId="0" fontId="8" fillId="0" borderId="0" xfId="43" applyFont="1" applyFill="1" applyBorder="1" applyAlignment="1" applyProtection="1">
      <alignment horizontal="center" vertical="center" wrapText="1"/>
    </xf>
    <xf numFmtId="0" fontId="48" fillId="0" borderId="0" xfId="43" applyFont="1" applyFill="1" applyBorder="1" applyAlignment="1" applyProtection="1">
      <alignment horizontal="center" vertical="center" wrapText="1"/>
    </xf>
    <xf numFmtId="0" fontId="8" fillId="0" borderId="0" xfId="32" applyNumberFormat="1" applyFont="1" applyFill="1" applyBorder="1" applyAlignment="1" applyProtection="1">
      <alignment horizontal="center" vertical="center" wrapText="1"/>
    </xf>
    <xf numFmtId="0" fontId="8" fillId="0" borderId="0" xfId="39" applyNumberFormat="1" applyFill="1" applyAlignment="1" applyProtection="1">
      <alignment vertical="center"/>
    </xf>
    <xf numFmtId="49" fontId="8" fillId="0" borderId="0" xfId="38" applyFill="1" applyProtection="1">
      <alignment vertical="top"/>
    </xf>
    <xf numFmtId="0" fontId="56" fillId="0" borderId="0" xfId="35" applyFont="1" applyFill="1" applyProtection="1"/>
    <xf numFmtId="0" fontId="10" fillId="0" borderId="6" xfId="34" applyFont="1" applyBorder="1" applyAlignment="1" applyProtection="1">
      <alignment horizontal="justify" vertical="center" wrapText="1"/>
    </xf>
    <xf numFmtId="0" fontId="8" fillId="0" borderId="6" xfId="34" applyFont="1" applyBorder="1" applyAlignment="1" applyProtection="1">
      <alignment horizontal="justify" vertical="center" wrapText="1"/>
    </xf>
    <xf numFmtId="170" fontId="8" fillId="0" borderId="5" xfId="32" applyNumberFormat="1" applyFont="1" applyFill="1" applyBorder="1" applyAlignment="1" applyProtection="1">
      <alignment horizontal="center" vertical="center" wrapText="1"/>
    </xf>
    <xf numFmtId="49" fontId="10" fillId="10" borderId="12" xfId="38" applyFont="1" applyFill="1" applyBorder="1" applyAlignment="1" applyProtection="1">
      <alignment horizontal="right" vertical="center" wrapText="1"/>
    </xf>
    <xf numFmtId="49" fontId="42" fillId="10" borderId="13" xfId="38" applyFont="1" applyFill="1" applyBorder="1" applyAlignment="1" applyProtection="1">
      <alignment horizontal="left" vertical="center" indent="2"/>
    </xf>
    <xf numFmtId="49" fontId="8" fillId="10" borderId="13" xfId="38" applyFont="1" applyFill="1" applyBorder="1" applyAlignment="1" applyProtection="1">
      <alignment horizontal="right" vertical="center" wrapText="1"/>
    </xf>
    <xf numFmtId="49" fontId="8" fillId="10" borderId="14" xfId="38" applyFont="1" applyFill="1" applyBorder="1" applyAlignment="1" applyProtection="1">
      <alignment horizontal="right" vertical="center" wrapText="1"/>
    </xf>
    <xf numFmtId="0" fontId="55" fillId="0" borderId="0" xfId="53" applyFont="1" applyFill="1" applyAlignment="1" applyProtection="1">
      <alignment vertical="center" wrapText="1"/>
    </xf>
    <xf numFmtId="49" fontId="8" fillId="7" borderId="5" xfId="53" applyNumberFormat="1" applyFont="1" applyFill="1" applyBorder="1" applyAlignment="1" applyProtection="1">
      <alignment horizontal="center" vertical="center" wrapText="1"/>
    </xf>
    <xf numFmtId="49" fontId="42" fillId="10" borderId="13" xfId="38" applyFont="1" applyFill="1" applyBorder="1" applyAlignment="1" applyProtection="1">
      <alignment horizontal="left" vertical="center" indent="1"/>
    </xf>
    <xf numFmtId="0" fontId="55" fillId="0" borderId="0" xfId="39" applyNumberFormat="1" applyFont="1" applyFill="1" applyAlignment="1" applyProtection="1">
      <alignment vertical="center"/>
    </xf>
    <xf numFmtId="49" fontId="30" fillId="0" borderId="5" xfId="32" applyNumberFormat="1" applyFont="1" applyFill="1" applyBorder="1" applyAlignment="1" applyProtection="1">
      <alignment horizontal="center" vertical="center" wrapText="1"/>
    </xf>
    <xf numFmtId="49" fontId="8" fillId="0" borderId="5" xfId="32" applyNumberFormat="1" applyFont="1" applyFill="1" applyBorder="1" applyAlignment="1" applyProtection="1">
      <alignment horizontal="center" vertical="center" wrapText="1"/>
    </xf>
    <xf numFmtId="49" fontId="10" fillId="10" borderId="13" xfId="38" applyFont="1" applyFill="1" applyBorder="1" applyAlignment="1" applyProtection="1">
      <alignment horizontal="right" vertical="center" wrapText="1"/>
    </xf>
    <xf numFmtId="49" fontId="10" fillId="10" borderId="14" xfId="38" applyFont="1" applyFill="1" applyBorder="1" applyAlignment="1" applyProtection="1">
      <alignment horizontal="right" vertical="center" wrapText="1"/>
    </xf>
    <xf numFmtId="49" fontId="8" fillId="0" borderId="0" xfId="51" applyNumberFormat="1" applyFont="1" applyFill="1" applyBorder="1" applyAlignment="1" applyProtection="1">
      <alignment vertical="center" wrapText="1"/>
    </xf>
    <xf numFmtId="49" fontId="8" fillId="0" borderId="16" xfId="32" applyNumberFormat="1" applyFont="1" applyFill="1" applyBorder="1" applyAlignment="1" applyProtection="1">
      <alignment horizontal="center" vertical="center" wrapText="1"/>
    </xf>
    <xf numFmtId="49" fontId="8" fillId="0" borderId="15" xfId="32" applyNumberFormat="1" applyFont="1" applyFill="1" applyBorder="1" applyAlignment="1" applyProtection="1">
      <alignment horizontal="center" vertical="center" wrapText="1"/>
    </xf>
    <xf numFmtId="0" fontId="8" fillId="10" borderId="12" xfId="32" applyNumberFormat="1" applyFont="1" applyFill="1" applyBorder="1" applyAlignment="1" applyProtection="1">
      <alignment horizontal="center" vertical="center" wrapText="1"/>
    </xf>
    <xf numFmtId="49" fontId="8" fillId="10" borderId="13" xfId="51" applyNumberFormat="1" applyFont="1" applyFill="1" applyBorder="1" applyAlignment="1" applyProtection="1">
      <alignment horizontal="center" vertical="center" wrapText="1"/>
    </xf>
    <xf numFmtId="49" fontId="8" fillId="10" borderId="13" xfId="32" applyNumberFormat="1" applyFont="1" applyFill="1" applyBorder="1" applyAlignment="1" applyProtection="1">
      <alignment horizontal="center" vertical="center" wrapText="1"/>
    </xf>
    <xf numFmtId="49" fontId="8" fillId="10" borderId="13" xfId="39" applyNumberFormat="1" applyFill="1" applyBorder="1" applyAlignment="1" applyProtection="1">
      <alignment horizontal="left" vertical="center"/>
    </xf>
    <xf numFmtId="0" fontId="8" fillId="10" borderId="14" xfId="39" applyNumberFormat="1" applyFill="1" applyBorder="1" applyAlignment="1" applyProtection="1">
      <alignment vertical="center"/>
    </xf>
    <xf numFmtId="0" fontId="55" fillId="10" borderId="18" xfId="53" applyFont="1" applyFill="1" applyBorder="1" applyAlignment="1" applyProtection="1">
      <alignment horizontal="center" vertical="center" wrapText="1"/>
    </xf>
    <xf numFmtId="0" fontId="55" fillId="10" borderId="19" xfId="53" applyFont="1" applyFill="1" applyBorder="1" applyAlignment="1" applyProtection="1">
      <alignment horizontal="center" vertical="center" wrapText="1"/>
    </xf>
    <xf numFmtId="49" fontId="55" fillId="10" borderId="19" xfId="53" applyNumberFormat="1" applyFont="1" applyFill="1" applyBorder="1" applyAlignment="1" applyProtection="1">
      <alignment horizontal="left" vertical="center" wrapText="1"/>
    </xf>
    <xf numFmtId="49" fontId="55" fillId="10" borderId="20" xfId="53" applyNumberFormat="1" applyFont="1" applyFill="1" applyBorder="1" applyAlignment="1" applyProtection="1">
      <alignment horizontal="left" vertical="center" wrapText="1"/>
    </xf>
    <xf numFmtId="49" fontId="42" fillId="10" borderId="13" xfId="0" applyFont="1" applyFill="1" applyBorder="1" applyAlignment="1" applyProtection="1">
      <alignment horizontal="left" vertical="center" indent="1"/>
    </xf>
    <xf numFmtId="49" fontId="55" fillId="0" borderId="0" xfId="51" applyNumberFormat="1" applyFont="1" applyFill="1" applyBorder="1" applyAlignment="1" applyProtection="1">
      <alignment horizontal="center" vertical="center" wrapText="1"/>
    </xf>
    <xf numFmtId="3" fontId="55" fillId="0" borderId="0" xfId="52" applyNumberFormat="1" applyFont="1" applyFill="1" applyBorder="1" applyAlignment="1" applyProtection="1">
      <alignment horizontal="center" vertical="center" wrapText="1"/>
    </xf>
    <xf numFmtId="49" fontId="42" fillId="10" borderId="14" xfId="38" applyFont="1" applyFill="1" applyBorder="1" applyAlignment="1" applyProtection="1">
      <alignment horizontal="left" vertical="center" indent="1"/>
    </xf>
    <xf numFmtId="49" fontId="57" fillId="0" borderId="5" xfId="35" applyNumberFormat="1" applyFont="1" applyFill="1" applyBorder="1" applyAlignment="1" applyProtection="1">
      <alignment horizontal="left" vertical="center" wrapText="1" indent="1"/>
    </xf>
    <xf numFmtId="49" fontId="57" fillId="9" borderId="5" xfId="35" applyNumberFormat="1" applyFont="1" applyFill="1" applyBorder="1" applyAlignment="1" applyProtection="1">
      <alignment horizontal="left" vertical="center" wrapText="1" indent="1"/>
      <protection locked="0"/>
    </xf>
    <xf numFmtId="0" fontId="8" fillId="0" borderId="0" xfId="39" applyNumberFormat="1" applyAlignment="1" applyProtection="1">
      <alignment vertical="center"/>
    </xf>
    <xf numFmtId="0" fontId="55" fillId="0" borderId="0" xfId="39" applyNumberFormat="1" applyFont="1" applyAlignment="1" applyProtection="1">
      <alignment vertical="center"/>
    </xf>
    <xf numFmtId="0" fontId="8" fillId="0" borderId="0" xfId="39" applyNumberFormat="1" applyFont="1" applyBorder="1" applyAlignment="1" applyProtection="1">
      <alignment vertical="center"/>
    </xf>
    <xf numFmtId="0" fontId="58" fillId="0" borderId="0" xfId="39" applyNumberFormat="1" applyFont="1" applyAlignment="1" applyProtection="1">
      <alignment vertical="center"/>
    </xf>
    <xf numFmtId="0" fontId="44" fillId="0" borderId="0" xfId="39" applyNumberFormat="1" applyFont="1" applyAlignment="1" applyProtection="1">
      <alignment vertical="center"/>
    </xf>
    <xf numFmtId="0" fontId="44" fillId="0" borderId="0" xfId="39" applyNumberFormat="1" applyFont="1" applyBorder="1" applyAlignment="1" applyProtection="1">
      <alignment vertical="center"/>
    </xf>
    <xf numFmtId="0" fontId="58" fillId="0" borderId="0" xfId="39" applyNumberFormat="1" applyFont="1" applyBorder="1" applyAlignment="1" applyProtection="1">
      <alignment vertical="center"/>
    </xf>
    <xf numFmtId="0" fontId="24" fillId="0" borderId="0" xfId="39" applyNumberFormat="1" applyFont="1" applyBorder="1" applyAlignment="1" applyProtection="1">
      <alignment vertical="center"/>
    </xf>
    <xf numFmtId="0" fontId="59" fillId="0" borderId="0" xfId="39" applyNumberFormat="1" applyFont="1" applyBorder="1" applyAlignment="1" applyProtection="1">
      <alignment horizontal="center" vertical="center"/>
    </xf>
    <xf numFmtId="0" fontId="57" fillId="15" borderId="0" xfId="35" applyFont="1" applyFill="1" applyBorder="1" applyAlignment="1" applyProtection="1">
      <alignment vertical="top"/>
    </xf>
    <xf numFmtId="49" fontId="0" fillId="0" borderId="5" xfId="0" applyFill="1" applyBorder="1" applyAlignment="1" applyProtection="1">
      <alignment horizontal="center" vertical="center" wrapText="1"/>
    </xf>
    <xf numFmtId="49" fontId="0" fillId="0" borderId="43" xfId="0" applyNumberFormat="1" applyFill="1" applyBorder="1" applyAlignment="1" applyProtection="1">
      <alignment horizontal="center" vertical="center" wrapText="1"/>
    </xf>
    <xf numFmtId="0" fontId="8" fillId="9" borderId="27" xfId="51" applyNumberFormat="1" applyFont="1" applyFill="1" applyBorder="1" applyAlignment="1" applyProtection="1">
      <alignment horizontal="center" vertical="center" wrapText="1"/>
      <protection locked="0"/>
    </xf>
    <xf numFmtId="0" fontId="8" fillId="0" borderId="19" xfId="39" applyNumberFormat="1" applyBorder="1" applyAlignment="1" applyProtection="1">
      <alignment vertical="center"/>
    </xf>
    <xf numFmtId="49" fontId="0" fillId="10" borderId="13" xfId="0" applyFont="1" applyFill="1" applyBorder="1" applyAlignment="1" applyProtection="1">
      <alignment horizontal="right" vertical="center" wrapText="1"/>
    </xf>
    <xf numFmtId="49" fontId="0" fillId="10" borderId="14" xfId="0" applyFont="1" applyFill="1" applyBorder="1" applyAlignment="1" applyProtection="1">
      <alignment horizontal="right" vertical="center" wrapText="1"/>
    </xf>
    <xf numFmtId="0" fontId="55" fillId="0" borderId="0" xfId="53" applyFont="1" applyFill="1" applyAlignment="1" applyProtection="1">
      <alignment horizontal="center" vertical="center" wrapText="1"/>
    </xf>
    <xf numFmtId="0" fontId="30" fillId="0" borderId="0" xfId="32" applyNumberFormat="1" applyFont="1" applyFill="1" applyBorder="1" applyAlignment="1" applyProtection="1">
      <alignment horizontal="center" vertical="center" wrapText="1"/>
    </xf>
    <xf numFmtId="0" fontId="55" fillId="0" borderId="0" xfId="53" applyFont="1" applyFill="1" applyBorder="1" applyAlignment="1" applyProtection="1">
      <alignment vertical="center" wrapText="1"/>
    </xf>
    <xf numFmtId="0" fontId="55" fillId="0" borderId="24" xfId="39" applyNumberFormat="1" applyFont="1" applyBorder="1" applyAlignment="1">
      <alignment vertical="center"/>
    </xf>
    <xf numFmtId="0" fontId="8" fillId="0" borderId="5" xfId="47" applyFont="1" applyFill="1" applyBorder="1" applyAlignment="1" applyProtection="1">
      <alignment horizontal="center" vertical="center"/>
    </xf>
    <xf numFmtId="49" fontId="8" fillId="9" borderId="5" xfId="47" applyNumberFormat="1" applyFont="1" applyFill="1" applyBorder="1" applyAlignment="1" applyProtection="1">
      <alignment horizontal="left" vertical="center" wrapText="1"/>
      <protection locked="0"/>
    </xf>
    <xf numFmtId="49" fontId="8" fillId="5" borderId="5" xfId="47" applyNumberFormat="1" applyFont="1" applyFill="1" applyBorder="1" applyAlignment="1" applyProtection="1">
      <alignment horizontal="left" vertical="center" wrapText="1"/>
      <protection locked="0"/>
    </xf>
    <xf numFmtId="49" fontId="55" fillId="0" borderId="0" xfId="0" applyFont="1" applyFill="1" applyAlignment="1" applyProtection="1">
      <alignment vertical="top"/>
    </xf>
    <xf numFmtId="49" fontId="55" fillId="8" borderId="0" xfId="0" applyFont="1" applyFill="1" applyAlignment="1" applyProtection="1">
      <alignment vertical="top"/>
    </xf>
    <xf numFmtId="0" fontId="50" fillId="0" borderId="0" xfId="50" applyFont="1" applyFill="1" applyAlignment="1" applyProtection="1">
      <alignment vertical="center" wrapText="1"/>
    </xf>
    <xf numFmtId="0" fontId="51" fillId="0" borderId="0" xfId="50" applyFont="1" applyFill="1" applyAlignment="1" applyProtection="1">
      <alignment vertical="center" wrapText="1"/>
    </xf>
    <xf numFmtId="0" fontId="51" fillId="0" borderId="0" xfId="50" applyFont="1" applyAlignment="1" applyProtection="1">
      <alignment vertical="center" wrapText="1"/>
    </xf>
    <xf numFmtId="0" fontId="51" fillId="0" borderId="0" xfId="53" applyFont="1" applyFill="1" applyAlignment="1" applyProtection="1">
      <alignment vertical="center" wrapText="1"/>
    </xf>
    <xf numFmtId="0" fontId="61" fillId="0" borderId="0" xfId="53" applyFont="1" applyFill="1" applyAlignment="1" applyProtection="1">
      <alignment vertical="center" wrapText="1"/>
    </xf>
    <xf numFmtId="0" fontId="61" fillId="0" borderId="0" xfId="39" applyNumberFormat="1" applyFont="1" applyAlignment="1" applyProtection="1">
      <alignment vertical="center"/>
    </xf>
    <xf numFmtId="0" fontId="62" fillId="0" borderId="0" xfId="39" applyNumberFormat="1" applyFont="1" applyAlignment="1" applyProtection="1">
      <alignment vertical="center"/>
    </xf>
    <xf numFmtId="0" fontId="62" fillId="0" borderId="0" xfId="39" applyNumberFormat="1" applyFont="1" applyBorder="1" applyAlignment="1" applyProtection="1">
      <alignment vertical="center"/>
    </xf>
    <xf numFmtId="0" fontId="61" fillId="0" borderId="0" xfId="39" applyNumberFormat="1" applyFont="1" applyFill="1" applyAlignment="1" applyProtection="1">
      <alignment vertical="center"/>
    </xf>
    <xf numFmtId="0" fontId="61" fillId="0" borderId="0" xfId="39" applyNumberFormat="1" applyFont="1" applyAlignment="1">
      <alignment vertical="center"/>
    </xf>
    <xf numFmtId="49" fontId="52" fillId="0" borderId="0" xfId="0" applyFont="1" applyFill="1" applyBorder="1" applyProtection="1">
      <alignment vertical="top"/>
    </xf>
    <xf numFmtId="0" fontId="52" fillId="0" borderId="0" xfId="53" applyFont="1" applyFill="1" applyAlignment="1" applyProtection="1">
      <alignment vertical="center" wrapText="1"/>
    </xf>
    <xf numFmtId="0" fontId="51" fillId="0" borderId="0" xfId="47" applyFont="1" applyFill="1" applyProtection="1"/>
    <xf numFmtId="0" fontId="51" fillId="0" borderId="0" xfId="47" applyFont="1" applyProtection="1"/>
    <xf numFmtId="49" fontId="52" fillId="8" borderId="0" xfId="0" applyFont="1" applyFill="1" applyProtection="1">
      <alignment vertical="top"/>
    </xf>
    <xf numFmtId="49" fontId="52" fillId="0" borderId="0" xfId="0" applyFont="1" applyFill="1" applyProtection="1">
      <alignment vertical="top"/>
    </xf>
    <xf numFmtId="49" fontId="59" fillId="0" borderId="0" xfId="0" applyFont="1" applyFill="1" applyProtection="1">
      <alignment vertical="top"/>
    </xf>
    <xf numFmtId="0" fontId="55" fillId="0" borderId="0" xfId="50" applyFont="1" applyFill="1" applyAlignment="1" applyProtection="1">
      <alignment vertical="center"/>
    </xf>
    <xf numFmtId="49" fontId="10" fillId="0" borderId="0" xfId="0" applyFont="1" applyFill="1" applyBorder="1" applyAlignment="1" applyProtection="1">
      <alignment horizontal="left" vertical="top"/>
    </xf>
    <xf numFmtId="0" fontId="35" fillId="0" borderId="0" xfId="40" applyNumberFormat="1" applyFont="1" applyFill="1" applyBorder="1" applyAlignment="1" applyProtection="1">
      <alignment horizontal="justify" vertical="center" wrapText="1"/>
    </xf>
    <xf numFmtId="0" fontId="53" fillId="0" borderId="0" xfId="27" applyFill="1" applyBorder="1" applyAlignment="1" applyProtection="1">
      <alignment horizontal="left" vertical="top" wrapText="1" indent="1"/>
    </xf>
    <xf numFmtId="0" fontId="8" fillId="0" borderId="5" xfId="44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ill="1" applyProtection="1">
      <alignment vertical="top"/>
    </xf>
    <xf numFmtId="0" fontId="8" fillId="0" borderId="5" xfId="53" applyFont="1" applyFill="1" applyBorder="1" applyAlignment="1" applyProtection="1">
      <alignment horizontal="center" vertical="center" wrapText="1"/>
    </xf>
    <xf numFmtId="49" fontId="8" fillId="0" borderId="5" xfId="32" applyNumberFormat="1" applyFont="1" applyFill="1" applyBorder="1" applyAlignment="1" applyProtection="1">
      <alignment horizontal="center" vertical="center" wrapText="1"/>
    </xf>
    <xf numFmtId="0" fontId="8" fillId="0" borderId="5" xfId="53" applyFont="1" applyFill="1" applyBorder="1" applyAlignment="1" applyProtection="1">
      <alignment horizontal="left" vertical="center" wrapText="1"/>
    </xf>
    <xf numFmtId="49" fontId="13" fillId="0" borderId="0" xfId="38" applyFont="1" applyBorder="1" applyProtection="1">
      <alignment vertical="top"/>
    </xf>
    <xf numFmtId="49" fontId="8" fillId="0" borderId="0" xfId="38" applyFont="1" applyBorder="1" applyProtection="1">
      <alignment vertical="top"/>
    </xf>
    <xf numFmtId="49" fontId="34" fillId="0" borderId="0" xfId="38" applyFont="1" applyBorder="1" applyAlignment="1" applyProtection="1">
      <alignment horizontal="center" vertical="center"/>
    </xf>
    <xf numFmtId="49" fontId="8" fillId="0" borderId="0" xfId="38" applyBorder="1" applyProtection="1">
      <alignment vertical="top"/>
    </xf>
    <xf numFmtId="0" fontId="78" fillId="0" borderId="0" xfId="31" applyFont="1" applyFill="1" applyBorder="1" applyAlignment="1" applyProtection="1">
      <alignment vertical="center" wrapText="1"/>
    </xf>
    <xf numFmtId="49" fontId="55" fillId="0" borderId="0" xfId="39" applyFont="1">
      <alignment vertical="top"/>
    </xf>
    <xf numFmtId="49" fontId="8" fillId="0" borderId="0" xfId="38" applyFont="1">
      <alignment vertical="top"/>
    </xf>
    <xf numFmtId="49" fontId="34" fillId="0" borderId="0" xfId="38" applyFont="1" applyAlignment="1">
      <alignment horizontal="center" vertical="center" wrapText="1"/>
    </xf>
    <xf numFmtId="49" fontId="8" fillId="0" borderId="5" xfId="44" applyNumberFormat="1" applyFont="1" applyFill="1" applyBorder="1" applyAlignment="1" applyProtection="1">
      <alignment horizontal="center" vertical="center" wrapText="1"/>
    </xf>
    <xf numFmtId="0" fontId="8" fillId="9" borderId="5" xfId="51" applyNumberFormat="1" applyFont="1" applyFill="1" applyBorder="1" applyAlignment="1" applyProtection="1">
      <alignment horizontal="left" vertical="center" wrapText="1"/>
      <protection locked="0"/>
    </xf>
    <xf numFmtId="49" fontId="8" fillId="9" borderId="5" xfId="51" applyNumberFormat="1" applyFont="1" applyFill="1" applyBorder="1" applyAlignment="1" applyProtection="1">
      <alignment horizontal="left" vertical="center" wrapText="1"/>
      <protection locked="0"/>
    </xf>
    <xf numFmtId="49" fontId="0" fillId="9" borderId="5" xfId="51" applyNumberFormat="1" applyFont="1" applyFill="1" applyBorder="1" applyAlignment="1" applyProtection="1">
      <alignment horizontal="center" vertical="center" wrapText="1"/>
      <protection locked="0"/>
    </xf>
    <xf numFmtId="49" fontId="53" fillId="9" borderId="5" xfId="27" applyNumberFormat="1" applyFill="1" applyBorder="1" applyAlignment="1" applyProtection="1">
      <alignment horizontal="left" vertical="center" wrapText="1"/>
      <protection locked="0"/>
    </xf>
    <xf numFmtId="0" fontId="59" fillId="0" borderId="0" xfId="38" applyNumberFormat="1" applyFont="1">
      <alignment vertical="top"/>
    </xf>
    <xf numFmtId="49" fontId="59" fillId="0" borderId="0" xfId="38" applyNumberFormat="1" applyFont="1">
      <alignment vertical="top"/>
    </xf>
    <xf numFmtId="0" fontId="8" fillId="10" borderId="12" xfId="53" applyFont="1" applyFill="1" applyBorder="1" applyAlignment="1" applyProtection="1">
      <alignment vertical="center" wrapText="1"/>
    </xf>
    <xf numFmtId="49" fontId="42" fillId="10" borderId="13" xfId="38" applyFont="1" applyFill="1" applyBorder="1" applyAlignment="1" applyProtection="1">
      <alignment horizontal="left" vertical="center"/>
    </xf>
    <xf numFmtId="49" fontId="28" fillId="10" borderId="13" xfId="38" applyFont="1" applyFill="1" applyBorder="1" applyAlignment="1" applyProtection="1">
      <alignment horizontal="center" vertical="top"/>
    </xf>
    <xf numFmtId="49" fontId="28" fillId="10" borderId="14" xfId="38" applyFont="1" applyFill="1" applyBorder="1" applyAlignment="1" applyProtection="1">
      <alignment horizontal="center" vertical="top"/>
    </xf>
    <xf numFmtId="49" fontId="8" fillId="0" borderId="0" xfId="38" applyProtection="1">
      <alignment vertical="top"/>
    </xf>
    <xf numFmtId="49" fontId="55" fillId="0" borderId="0" xfId="0" applyFont="1">
      <alignment vertical="top"/>
    </xf>
    <xf numFmtId="49" fontId="8" fillId="0" borderId="5" xfId="38" applyBorder="1">
      <alignment vertical="top"/>
    </xf>
    <xf numFmtId="49" fontId="13" fillId="0" borderId="0" xfId="38" applyFont="1" applyFill="1" applyBorder="1" applyProtection="1">
      <alignment vertical="top"/>
    </xf>
    <xf numFmtId="49" fontId="8" fillId="0" borderId="0" xfId="38" applyFont="1" applyFill="1" applyBorder="1" applyProtection="1">
      <alignment vertical="top"/>
    </xf>
    <xf numFmtId="49" fontId="34" fillId="0" borderId="0" xfId="38" applyFont="1" applyFill="1" applyBorder="1" applyAlignment="1" applyProtection="1">
      <alignment horizontal="center" vertical="center"/>
    </xf>
    <xf numFmtId="0" fontId="8" fillId="0" borderId="0" xfId="38" applyNumberFormat="1" applyFont="1" applyFill="1" applyBorder="1" applyAlignment="1" applyProtection="1"/>
    <xf numFmtId="49" fontId="8" fillId="0" borderId="0" xfId="38" applyFill="1" applyBorder="1" applyProtection="1">
      <alignment vertical="top"/>
    </xf>
    <xf numFmtId="0" fontId="79" fillId="0" borderId="0" xfId="38" applyNumberFormat="1" applyFont="1" applyFill="1" applyBorder="1" applyAlignment="1" applyProtection="1">
      <alignment horizontal="center" vertical="center" wrapText="1"/>
    </xf>
    <xf numFmtId="0" fontId="13" fillId="0" borderId="0" xfId="38" applyNumberFormat="1" applyFont="1" applyFill="1" applyBorder="1" applyAlignment="1" applyProtection="1"/>
    <xf numFmtId="49" fontId="8" fillId="0" borderId="5" xfId="0" applyNumberFormat="1" applyFont="1" applyBorder="1" applyProtection="1">
      <alignment vertical="top"/>
    </xf>
    <xf numFmtId="49" fontId="55" fillId="0" borderId="0" xfId="38" applyFont="1">
      <alignment vertical="top"/>
    </xf>
    <xf numFmtId="0" fontId="59" fillId="0" borderId="0" xfId="53" applyFont="1" applyFill="1" applyAlignment="1" applyProtection="1">
      <alignment vertical="center" wrapText="1"/>
    </xf>
    <xf numFmtId="0" fontId="59" fillId="0" borderId="0" xfId="53" applyFont="1" applyFill="1" applyAlignment="1" applyProtection="1">
      <alignment horizontal="left" vertical="center" wrapText="1" indent="1"/>
    </xf>
    <xf numFmtId="0" fontId="59" fillId="0" borderId="0" xfId="53" applyFont="1" applyFill="1" applyAlignment="1" applyProtection="1">
      <alignment horizontal="left" vertical="center" indent="1"/>
    </xf>
    <xf numFmtId="0" fontId="59" fillId="0" borderId="0" xfId="53" applyNumberFormat="1" applyFont="1" applyFill="1" applyAlignment="1" applyProtection="1">
      <alignment horizontal="left" vertical="center" indent="1"/>
    </xf>
    <xf numFmtId="0" fontId="55" fillId="0" borderId="0" xfId="53" applyFont="1" applyFill="1" applyAlignment="1" applyProtection="1">
      <alignment horizontal="left" vertical="center" wrapText="1" indent="1"/>
    </xf>
    <xf numFmtId="0" fontId="60" fillId="0" borderId="0" xfId="53" applyFont="1" applyFill="1" applyAlignment="1" applyProtection="1">
      <alignment horizontal="left" vertical="center" wrapText="1" indent="1"/>
    </xf>
    <xf numFmtId="0" fontId="81" fillId="0" borderId="0" xfId="53" applyFont="1" applyFill="1" applyAlignment="1" applyProtection="1">
      <alignment horizontal="left" vertical="center" indent="1"/>
    </xf>
    <xf numFmtId="0" fontId="60" fillId="0" borderId="0" xfId="53" applyFont="1" applyFill="1" applyAlignment="1" applyProtection="1">
      <alignment vertical="center" wrapText="1"/>
    </xf>
    <xf numFmtId="0" fontId="59" fillId="0" borderId="0" xfId="53" applyFont="1" applyFill="1" applyAlignment="1" applyProtection="1">
      <alignment vertical="center"/>
    </xf>
    <xf numFmtId="0" fontId="59" fillId="0" borderId="0" xfId="53" applyNumberFormat="1" applyFont="1" applyFill="1" applyAlignment="1" applyProtection="1">
      <alignment vertical="center"/>
    </xf>
    <xf numFmtId="0" fontId="82" fillId="0" borderId="0" xfId="53" applyFont="1" applyFill="1" applyAlignment="1" applyProtection="1">
      <alignment vertical="center"/>
    </xf>
    <xf numFmtId="0" fontId="78" fillId="0" borderId="0" xfId="53" applyFont="1" applyFill="1" applyAlignment="1" applyProtection="1">
      <alignment vertical="center" wrapText="1"/>
    </xf>
    <xf numFmtId="0" fontId="75" fillId="0" borderId="0" xfId="53" applyFont="1" applyFill="1" applyAlignment="1" applyProtection="1">
      <alignment vertical="center"/>
    </xf>
    <xf numFmtId="0" fontId="8" fillId="0" borderId="53" xfId="53" applyFont="1" applyFill="1" applyBorder="1" applyAlignment="1" applyProtection="1">
      <alignment vertical="center" wrapText="1"/>
    </xf>
    <xf numFmtId="49" fontId="38" fillId="0" borderId="0" xfId="101" applyProtection="1">
      <alignment vertical="top"/>
    </xf>
    <xf numFmtId="49" fontId="38" fillId="0" borderId="0" xfId="101">
      <alignment vertical="top"/>
    </xf>
    <xf numFmtId="49" fontId="0" fillId="0" borderId="25" xfId="0" applyFill="1" applyBorder="1" applyProtection="1">
      <alignment vertical="top"/>
    </xf>
    <xf numFmtId="14" fontId="49" fillId="0" borderId="5" xfId="51" applyNumberFormat="1" applyFont="1" applyFill="1" applyBorder="1" applyAlignment="1" applyProtection="1">
      <alignment horizontal="center" vertical="center" wrapText="1"/>
    </xf>
    <xf numFmtId="14" fontId="8" fillId="0" borderId="5" xfId="51" applyNumberFormat="1" applyFont="1" applyFill="1" applyBorder="1" applyAlignment="1" applyProtection="1">
      <alignment horizontal="left" vertical="center" wrapText="1" indent="1"/>
    </xf>
    <xf numFmtId="49" fontId="74" fillId="10" borderId="13" xfId="38" applyFont="1" applyFill="1" applyBorder="1" applyAlignment="1" applyProtection="1">
      <alignment horizontal="center" vertical="center" wrapText="1"/>
    </xf>
    <xf numFmtId="0" fontId="30" fillId="0" borderId="0" xfId="53" applyNumberFormat="1" applyFont="1" applyFill="1" applyBorder="1" applyAlignment="1" applyProtection="1">
      <alignment horizontal="center" vertical="center" wrapText="1"/>
    </xf>
    <xf numFmtId="0" fontId="30" fillId="0" borderId="0" xfId="53" applyFont="1" applyFill="1" applyBorder="1" applyAlignment="1" applyProtection="1">
      <alignment horizontal="center" vertical="top" wrapText="1"/>
    </xf>
    <xf numFmtId="14" fontId="8" fillId="7" borderId="5" xfId="51" applyNumberFormat="1" applyFont="1" applyFill="1" applyBorder="1" applyAlignment="1" applyProtection="1">
      <alignment horizontal="left" vertical="center" wrapText="1" indent="1"/>
    </xf>
    <xf numFmtId="0" fontId="8" fillId="0" borderId="5" xfId="53" applyFont="1" applyFill="1" applyBorder="1" applyAlignment="1" applyProtection="1">
      <alignment vertical="center" wrapText="1"/>
    </xf>
    <xf numFmtId="0" fontId="8" fillId="10" borderId="13" xfId="53" applyFont="1" applyFill="1" applyBorder="1" applyAlignment="1" applyProtection="1">
      <alignment vertical="center" wrapText="1"/>
    </xf>
    <xf numFmtId="0" fontId="8" fillId="0" borderId="12" xfId="32" applyFont="1" applyFill="1" applyBorder="1" applyAlignment="1" applyProtection="1">
      <alignment horizontal="left" vertical="top" wrapText="1"/>
    </xf>
    <xf numFmtId="0" fontId="55" fillId="10" borderId="14" xfId="53" applyFont="1" applyFill="1" applyBorder="1" applyAlignment="1" applyProtection="1">
      <alignment vertical="center" wrapText="1"/>
    </xf>
    <xf numFmtId="49" fontId="8" fillId="0" borderId="5" xfId="53" applyNumberFormat="1" applyFont="1" applyFill="1" applyBorder="1" applyAlignment="1" applyProtection="1">
      <alignment horizontal="center" vertical="center" wrapText="1"/>
    </xf>
    <xf numFmtId="0" fontId="0" fillId="0" borderId="5" xfId="0" applyNumberFormat="1" applyFill="1" applyBorder="1" applyAlignment="1">
      <alignment horizontal="center" vertical="center"/>
    </xf>
    <xf numFmtId="0" fontId="8" fillId="0" borderId="5" xfId="43" applyNumberFormat="1" applyFont="1" applyFill="1" applyBorder="1" applyAlignment="1" applyProtection="1">
      <alignment horizontal="center" vertical="center" wrapText="1"/>
    </xf>
    <xf numFmtId="0" fontId="8" fillId="0" borderId="5" xfId="51" applyNumberFormat="1" applyFont="1" applyFill="1" applyBorder="1" applyAlignment="1" applyProtection="1">
      <alignment horizontal="center" vertical="center" wrapText="1"/>
    </xf>
    <xf numFmtId="0" fontId="83" fillId="0" borderId="0" xfId="43" applyNumberFormat="1" applyFont="1" applyFill="1" applyBorder="1" applyAlignment="1" applyProtection="1">
      <alignment horizontal="center" vertical="center" wrapText="1"/>
    </xf>
    <xf numFmtId="0" fontId="83" fillId="0" borderId="0" xfId="51" applyNumberFormat="1" applyFont="1" applyFill="1" applyBorder="1" applyAlignment="1" applyProtection="1">
      <alignment horizontal="center" vertical="center" wrapText="1"/>
    </xf>
    <xf numFmtId="0" fontId="83" fillId="0" borderId="0" xfId="0" applyNumberFormat="1" applyFont="1" applyFill="1" applyBorder="1" applyAlignment="1">
      <alignment horizontal="center" vertical="center"/>
    </xf>
    <xf numFmtId="0" fontId="8" fillId="0" borderId="5" xfId="53" applyNumberFormat="1" applyFont="1" applyFill="1" applyBorder="1" applyAlignment="1" applyProtection="1">
      <alignment horizontal="center" vertical="center" wrapText="1"/>
    </xf>
    <xf numFmtId="0" fontId="8" fillId="0" borderId="5" xfId="43" applyFont="1" applyFill="1" applyBorder="1" applyAlignment="1" applyProtection="1">
      <alignment horizontal="left" vertical="center" wrapText="1" indent="1"/>
    </xf>
    <xf numFmtId="0" fontId="8" fillId="0" borderId="5" xfId="53" applyNumberFormat="1" applyFont="1" applyFill="1" applyBorder="1" applyAlignment="1" applyProtection="1">
      <alignment vertical="center" wrapText="1"/>
    </xf>
    <xf numFmtId="0" fontId="8" fillId="0" borderId="5" xfId="43" applyFont="1" applyFill="1" applyBorder="1" applyAlignment="1" applyProtection="1">
      <alignment horizontal="left" vertical="center" wrapText="1" indent="2"/>
    </xf>
    <xf numFmtId="0" fontId="8" fillId="0" borderId="5" xfId="43" applyFont="1" applyFill="1" applyBorder="1" applyAlignment="1" applyProtection="1">
      <alignment horizontal="left" vertical="center" wrapText="1" indent="3"/>
    </xf>
    <xf numFmtId="0" fontId="8" fillId="0" borderId="5" xfId="43" applyFont="1" applyFill="1" applyBorder="1" applyAlignment="1" applyProtection="1">
      <alignment horizontal="left" vertical="center" wrapText="1" indent="4"/>
    </xf>
    <xf numFmtId="49" fontId="8" fillId="0" borderId="19" xfId="53" applyNumberFormat="1" applyFont="1" applyFill="1" applyBorder="1" applyAlignment="1" applyProtection="1">
      <alignment horizontal="center" vertical="center" wrapText="1"/>
    </xf>
    <xf numFmtId="0" fontId="8" fillId="0" borderId="19" xfId="43" applyFont="1" applyFill="1" applyBorder="1" applyAlignment="1" applyProtection="1">
      <alignment horizontal="left" vertical="center" wrapText="1" indent="2"/>
    </xf>
    <xf numFmtId="0" fontId="8" fillId="0" borderId="19" xfId="51" applyNumberFormat="1" applyFont="1" applyFill="1" applyBorder="1" applyAlignment="1" applyProtection="1">
      <alignment horizontal="left" vertical="center" wrapText="1"/>
    </xf>
    <xf numFmtId="49" fontId="8" fillId="0" borderId="19" xfId="53" applyNumberFormat="1" applyFont="1" applyFill="1" applyBorder="1" applyAlignment="1" applyProtection="1">
      <alignment vertical="center" wrapText="1"/>
    </xf>
    <xf numFmtId="49" fontId="8" fillId="0" borderId="0" xfId="53" applyNumberFormat="1" applyFont="1" applyFill="1" applyBorder="1" applyAlignment="1" applyProtection="1">
      <alignment horizontal="center" vertical="center" wrapText="1"/>
    </xf>
    <xf numFmtId="49" fontId="8" fillId="0" borderId="0" xfId="53" applyNumberFormat="1" applyFont="1" applyFill="1" applyBorder="1" applyAlignment="1" applyProtection="1">
      <alignment vertical="center" wrapText="1"/>
    </xf>
    <xf numFmtId="0" fontId="8" fillId="0" borderId="5" xfId="53" applyNumberFormat="1" applyFont="1" applyFill="1" applyBorder="1" applyAlignment="1" applyProtection="1">
      <alignment horizontal="left" vertical="top" wrapText="1"/>
    </xf>
    <xf numFmtId="49" fontId="83" fillId="0" borderId="0" xfId="32" applyNumberFormat="1" applyFont="1" applyFill="1" applyBorder="1" applyAlignment="1" applyProtection="1">
      <alignment horizontal="center" vertical="center" wrapText="1"/>
    </xf>
    <xf numFmtId="0" fontId="8" fillId="0" borderId="0" xfId="53" applyNumberFormat="1" applyFont="1" applyFill="1" applyAlignment="1" applyProtection="1">
      <alignment vertical="center"/>
    </xf>
    <xf numFmtId="0" fontId="8" fillId="0" borderId="24" xfId="53" applyFont="1" applyFill="1" applyBorder="1" applyAlignment="1" applyProtection="1">
      <alignment vertical="center"/>
    </xf>
    <xf numFmtId="49" fontId="0" fillId="0" borderId="0" xfId="0" applyFill="1" applyBorder="1" applyProtection="1">
      <alignment vertical="top"/>
    </xf>
    <xf numFmtId="49" fontId="0" fillId="0" borderId="25" xfId="0" applyFill="1" applyBorder="1" applyAlignment="1" applyProtection="1">
      <alignment horizontal="left" vertical="center" indent="1"/>
    </xf>
    <xf numFmtId="49" fontId="8" fillId="0" borderId="0" xfId="0" applyNumberFormat="1" applyFont="1" applyAlignment="1" applyProtection="1">
      <alignment vertical="top" wrapText="1"/>
    </xf>
    <xf numFmtId="0" fontId="8" fillId="7" borderId="12" xfId="51" applyNumberFormat="1" applyFont="1" applyFill="1" applyBorder="1" applyAlignment="1" applyProtection="1">
      <alignment horizontal="left" vertical="center" wrapText="1"/>
    </xf>
    <xf numFmtId="0" fontId="8" fillId="0" borderId="12" xfId="51" applyNumberFormat="1" applyFont="1" applyFill="1" applyBorder="1" applyAlignment="1" applyProtection="1">
      <alignment horizontal="center" vertical="center" wrapText="1"/>
    </xf>
    <xf numFmtId="49" fontId="0" fillId="0" borderId="5" xfId="0" applyFont="1" applyBorder="1" applyAlignment="1">
      <alignment horizontal="justify" vertical="center" wrapText="1"/>
    </xf>
    <xf numFmtId="49" fontId="0" fillId="0" borderId="5" xfId="0" applyFont="1" applyBorder="1" applyAlignment="1">
      <alignment vertical="top" wrapText="1"/>
    </xf>
    <xf numFmtId="49" fontId="8" fillId="0" borderId="0" xfId="99">
      <alignment vertical="top"/>
    </xf>
    <xf numFmtId="14" fontId="85" fillId="0" borderId="0" xfId="50" applyNumberFormat="1" applyFont="1" applyFill="1" applyBorder="1" applyAlignment="1" applyProtection="1">
      <alignment horizontal="center" vertical="center" wrapText="1"/>
    </xf>
    <xf numFmtId="0" fontId="85" fillId="0" borderId="0" xfId="50" applyFont="1" applyFill="1" applyAlignment="1" applyProtection="1">
      <alignment horizontal="left" vertical="center" wrapText="1"/>
    </xf>
    <xf numFmtId="0" fontId="59" fillId="0" borderId="0" xfId="50" applyFont="1" applyFill="1" applyAlignment="1" applyProtection="1">
      <alignment vertical="center"/>
    </xf>
    <xf numFmtId="0" fontId="85" fillId="0" borderId="0" xfId="50" applyNumberFormat="1" applyFont="1" applyFill="1" applyBorder="1" applyAlignment="1" applyProtection="1">
      <alignment horizontal="center" vertical="center" wrapText="1"/>
    </xf>
    <xf numFmtId="0" fontId="86" fillId="0" borderId="0" xfId="50" applyFont="1" applyFill="1" applyBorder="1" applyAlignment="1" applyProtection="1">
      <alignment horizontal="right" vertical="center" wrapText="1" indent="1"/>
    </xf>
    <xf numFmtId="0" fontId="86" fillId="0" borderId="37" xfId="51" applyNumberFormat="1" applyFont="1" applyFill="1" applyBorder="1" applyAlignment="1" applyProtection="1">
      <alignment horizontal="center" vertical="center" wrapText="1"/>
    </xf>
    <xf numFmtId="0" fontId="86" fillId="0" borderId="0" xfId="50" applyFont="1" applyFill="1" applyBorder="1" applyAlignment="1" applyProtection="1">
      <alignment horizontal="center" vertical="center" wrapText="1"/>
    </xf>
    <xf numFmtId="0" fontId="86" fillId="0" borderId="0" xfId="50" applyFont="1" applyFill="1" applyAlignment="1" applyProtection="1">
      <alignment vertical="center" wrapText="1"/>
    </xf>
    <xf numFmtId="0" fontId="59" fillId="0" borderId="0" xfId="50" applyFont="1" applyAlignment="1" applyProtection="1">
      <alignment horizontal="center" vertical="center" wrapText="1"/>
    </xf>
    <xf numFmtId="0" fontId="86" fillId="0" borderId="0" xfId="50" applyFont="1" applyAlignment="1" applyProtection="1">
      <alignment vertical="center" wrapText="1"/>
    </xf>
    <xf numFmtId="0" fontId="87" fillId="0" borderId="0" xfId="50" applyFont="1" applyFill="1" applyAlignment="1" applyProtection="1">
      <alignment vertical="center" wrapText="1"/>
    </xf>
    <xf numFmtId="0" fontId="86" fillId="0" borderId="0" xfId="50" applyNumberFormat="1" applyFont="1" applyFill="1" applyBorder="1" applyAlignment="1" applyProtection="1">
      <alignment horizontal="center" vertical="center" wrapText="1"/>
    </xf>
    <xf numFmtId="0" fontId="59" fillId="0" borderId="0" xfId="50" applyFont="1" applyFill="1" applyAlignment="1" applyProtection="1">
      <alignment horizontal="center" vertical="center" wrapText="1"/>
    </xf>
    <xf numFmtId="0" fontId="8" fillId="0" borderId="0" xfId="50" applyFont="1" applyFill="1" applyBorder="1" applyAlignment="1" applyProtection="1">
      <alignment horizontal="right" vertical="center" wrapText="1" indent="1"/>
    </xf>
    <xf numFmtId="0" fontId="13" fillId="0" borderId="0" xfId="50" applyFont="1" applyFill="1" applyAlignment="1" applyProtection="1">
      <alignment horizontal="left" vertical="center" wrapText="1"/>
    </xf>
    <xf numFmtId="0" fontId="25" fillId="0" borderId="0" xfId="50" applyFont="1" applyFill="1" applyAlignment="1" applyProtection="1">
      <alignment vertical="center" wrapText="1"/>
    </xf>
    <xf numFmtId="0" fontId="8" fillId="0" borderId="0" xfId="50" applyFont="1" applyFill="1" applyAlignment="1" applyProtection="1">
      <alignment vertical="center" wrapText="1"/>
    </xf>
    <xf numFmtId="0" fontId="8" fillId="0" borderId="0" xfId="50" applyFont="1" applyFill="1" applyBorder="1" applyAlignment="1" applyProtection="1">
      <alignment horizontal="right" vertical="center" wrapText="1" indent="1"/>
    </xf>
    <xf numFmtId="14" fontId="13" fillId="0" borderId="0" xfId="50" applyNumberFormat="1" applyFont="1" applyFill="1" applyBorder="1" applyAlignment="1" applyProtection="1">
      <alignment horizontal="center" vertical="center" wrapText="1"/>
    </xf>
    <xf numFmtId="0" fontId="13" fillId="0" borderId="0" xfId="50" applyNumberFormat="1" applyFont="1" applyFill="1" applyBorder="1" applyAlignment="1" applyProtection="1">
      <alignment horizontal="center" vertical="center" wrapText="1"/>
    </xf>
    <xf numFmtId="0" fontId="8" fillId="0" borderId="0" xfId="50" applyFont="1" applyFill="1" applyBorder="1" applyAlignment="1" applyProtection="1">
      <alignment horizontal="center" vertical="center" wrapText="1"/>
    </xf>
    <xf numFmtId="0" fontId="8" fillId="0" borderId="0" xfId="50" applyNumberFormat="1" applyFont="1" applyFill="1" applyBorder="1" applyAlignment="1" applyProtection="1">
      <alignment horizontal="center" vertical="center" wrapText="1"/>
    </xf>
    <xf numFmtId="0" fontId="51" fillId="0" borderId="0" xfId="50" applyFont="1" applyFill="1" applyAlignment="1" applyProtection="1">
      <alignment vertical="center" wrapText="1"/>
    </xf>
    <xf numFmtId="0" fontId="8" fillId="0" borderId="0" xfId="53" applyFont="1" applyFill="1" applyBorder="1" applyAlignment="1" applyProtection="1">
      <alignment horizontal="center" vertical="center" wrapText="1"/>
    </xf>
    <xf numFmtId="0" fontId="8" fillId="0" borderId="5" xfId="53" applyFont="1" applyFill="1" applyBorder="1" applyAlignment="1" applyProtection="1">
      <alignment horizontal="center" vertical="center" wrapText="1"/>
    </xf>
    <xf numFmtId="0" fontId="8" fillId="0" borderId="15" xfId="53" applyFont="1" applyFill="1" applyBorder="1" applyAlignment="1" applyProtection="1">
      <alignment horizontal="center" vertical="center" wrapText="1"/>
    </xf>
    <xf numFmtId="0" fontId="8" fillId="0" borderId="5" xfId="32" applyFont="1" applyFill="1" applyBorder="1" applyAlignment="1" applyProtection="1">
      <alignment horizontal="center" vertical="center" wrapText="1"/>
    </xf>
    <xf numFmtId="0" fontId="89" fillId="0" borderId="0" xfId="39" applyNumberFormat="1" applyFont="1" applyAlignment="1" applyProtection="1">
      <alignment vertical="center"/>
    </xf>
    <xf numFmtId="0" fontId="86" fillId="0" borderId="0" xfId="43" applyNumberFormat="1" applyFont="1" applyFill="1" applyBorder="1" applyAlignment="1" applyProtection="1">
      <alignment vertical="center" wrapText="1"/>
    </xf>
    <xf numFmtId="0" fontId="86" fillId="0" borderId="0" xfId="43" applyFont="1" applyFill="1" applyBorder="1" applyAlignment="1" applyProtection="1">
      <alignment vertical="center" wrapText="1"/>
    </xf>
    <xf numFmtId="49" fontId="86" fillId="0" borderId="0" xfId="51" applyNumberFormat="1" applyFont="1" applyFill="1" applyBorder="1" applyAlignment="1" applyProtection="1">
      <alignment horizontal="center" vertical="center" wrapText="1"/>
    </xf>
    <xf numFmtId="0" fontId="59" fillId="0" borderId="0" xfId="39" applyNumberFormat="1" applyFont="1" applyAlignment="1" applyProtection="1">
      <alignment vertical="center"/>
    </xf>
    <xf numFmtId="0" fontId="8" fillId="0" borderId="0" xfId="53" applyFont="1" applyFill="1" applyAlignment="1" applyProtection="1">
      <alignment horizontal="left" vertical="center" wrapText="1"/>
    </xf>
    <xf numFmtId="49" fontId="59" fillId="0" borderId="0" xfId="53" applyNumberFormat="1" applyFont="1" applyFill="1" applyAlignment="1" applyProtection="1">
      <alignment horizontal="center" vertical="center" wrapText="1"/>
    </xf>
    <xf numFmtId="0" fontId="86" fillId="0" borderId="0" xfId="53" applyFont="1" applyFill="1" applyBorder="1" applyAlignment="1" applyProtection="1">
      <alignment vertical="center" wrapText="1"/>
    </xf>
    <xf numFmtId="0" fontId="86" fillId="0" borderId="0" xfId="53" applyFont="1" applyFill="1" applyAlignment="1" applyProtection="1">
      <alignment vertical="center" wrapText="1"/>
    </xf>
    <xf numFmtId="0" fontId="85" fillId="0" borderId="0" xfId="53" applyFont="1" applyFill="1" applyAlignment="1" applyProtection="1">
      <alignment vertical="center" wrapText="1"/>
    </xf>
    <xf numFmtId="49" fontId="13" fillId="0" borderId="0" xfId="53" applyNumberFormat="1" applyFont="1" applyFill="1" applyAlignment="1" applyProtection="1">
      <alignment horizontal="center" vertical="center" wrapText="1"/>
    </xf>
    <xf numFmtId="0" fontId="13" fillId="0" borderId="0" xfId="53" applyNumberFormat="1" applyFont="1" applyFill="1" applyAlignment="1" applyProtection="1">
      <alignment vertical="center" wrapText="1"/>
    </xf>
    <xf numFmtId="0" fontId="8" fillId="0" borderId="0" xfId="55" applyFont="1" applyFill="1" applyBorder="1" applyAlignment="1" applyProtection="1">
      <alignment horizontal="center" vertical="center" wrapText="1"/>
    </xf>
    <xf numFmtId="0" fontId="10" fillId="0" borderId="0" xfId="53" applyFont="1" applyFill="1" applyBorder="1" applyAlignment="1" applyProtection="1">
      <alignment horizontal="center" vertical="center" wrapText="1"/>
    </xf>
    <xf numFmtId="0" fontId="8" fillId="0" borderId="43" xfId="53" applyFont="1" applyFill="1" applyBorder="1" applyAlignment="1" applyProtection="1">
      <alignment horizontal="center" vertical="center" wrapText="1"/>
    </xf>
    <xf numFmtId="49" fontId="13" fillId="0" borderId="0" xfId="53" applyNumberFormat="1" applyFont="1" applyFill="1" applyBorder="1" applyAlignment="1" applyProtection="1">
      <alignment horizontal="center" vertical="center" wrapText="1"/>
    </xf>
    <xf numFmtId="4" fontId="8" fillId="0" borderId="0" xfId="53" applyNumberFormat="1" applyFont="1" applyFill="1" applyBorder="1" applyAlignment="1" applyProtection="1">
      <alignment horizontal="right" vertical="center" wrapText="1"/>
    </xf>
    <xf numFmtId="9" fontId="10" fillId="0" borderId="0" xfId="38" applyNumberFormat="1" applyFont="1" applyFill="1" applyBorder="1" applyAlignment="1" applyProtection="1">
      <alignment horizontal="center" vertical="center" wrapText="1"/>
    </xf>
    <xf numFmtId="0" fontId="13" fillId="0" borderId="0" xfId="53" applyNumberFormat="1" applyFont="1" applyFill="1" applyBorder="1" applyAlignment="1" applyProtection="1">
      <alignment vertical="center" wrapText="1"/>
    </xf>
    <xf numFmtId="49" fontId="85" fillId="0" borderId="0" xfId="53" applyNumberFormat="1" applyFont="1" applyFill="1" applyAlignment="1" applyProtection="1">
      <alignment horizontal="center" vertical="center" wrapText="1"/>
    </xf>
    <xf numFmtId="49" fontId="59" fillId="0" borderId="0" xfId="53" applyNumberFormat="1" applyFont="1" applyFill="1" applyBorder="1" applyAlignment="1" applyProtection="1">
      <alignment horizontal="center" vertical="center" wrapText="1"/>
    </xf>
    <xf numFmtId="49" fontId="86" fillId="0" borderId="0" xfId="53" applyNumberFormat="1" applyFont="1" applyFill="1" applyBorder="1" applyAlignment="1" applyProtection="1">
      <alignment horizontal="center" vertical="center" wrapText="1"/>
    </xf>
    <xf numFmtId="0" fontId="85" fillId="0" borderId="0" xfId="53" applyNumberFormat="1" applyFont="1" applyFill="1" applyAlignment="1" applyProtection="1">
      <alignment vertical="center" wrapText="1"/>
    </xf>
    <xf numFmtId="49" fontId="42" fillId="10" borderId="12" xfId="100" applyFont="1" applyFill="1" applyBorder="1" applyAlignment="1" applyProtection="1">
      <alignment horizontal="right" vertical="center"/>
    </xf>
    <xf numFmtId="49" fontId="42" fillId="10" borderId="14" xfId="100" applyFont="1" applyFill="1" applyBorder="1" applyAlignment="1" applyProtection="1">
      <alignment horizontal="right" vertical="center"/>
    </xf>
    <xf numFmtId="0" fontId="8" fillId="0" borderId="0" xfId="53" applyFont="1" applyFill="1" applyAlignment="1" applyProtection="1">
      <alignment horizontal="right" vertical="center" wrapText="1"/>
    </xf>
    <xf numFmtId="0" fontId="0" fillId="0" borderId="0" xfId="53" applyFont="1" applyFill="1" applyAlignment="1" applyProtection="1">
      <alignment vertical="center"/>
    </xf>
    <xf numFmtId="0" fontId="11" fillId="0" borderId="0" xfId="53" applyFont="1" applyFill="1" applyAlignment="1" applyProtection="1">
      <alignment horizontal="right" vertical="top" wrapText="1"/>
    </xf>
    <xf numFmtId="0" fontId="8" fillId="0" borderId="0" xfId="110" applyFont="1" applyFill="1" applyProtection="1"/>
    <xf numFmtId="49" fontId="30" fillId="0" borderId="56" xfId="32" applyNumberFormat="1" applyFont="1" applyFill="1" applyBorder="1" applyAlignment="1" applyProtection="1">
      <alignment horizontal="center" vertical="center" wrapText="1"/>
    </xf>
    <xf numFmtId="0" fontId="8" fillId="0" borderId="0" xfId="110" applyNumberFormat="1" applyFont="1" applyFill="1" applyBorder="1" applyAlignment="1" applyProtection="1">
      <alignment horizontal="center" wrapText="1"/>
    </xf>
    <xf numFmtId="49" fontId="8" fillId="0" borderId="43" xfId="53" applyNumberFormat="1" applyFont="1" applyFill="1" applyBorder="1" applyAlignment="1" applyProtection="1">
      <alignment horizontal="center" vertical="center" wrapText="1"/>
    </xf>
    <xf numFmtId="0" fontId="8" fillId="0" borderId="43" xfId="53" applyFont="1" applyFill="1" applyBorder="1" applyAlignment="1" applyProtection="1">
      <alignment horizontal="left" vertical="center" wrapText="1"/>
    </xf>
    <xf numFmtId="49" fontId="8" fillId="11" borderId="43" xfId="51" applyNumberFormat="1" applyFont="1" applyFill="1" applyBorder="1" applyAlignment="1" applyProtection="1">
      <alignment horizontal="left" vertical="center" wrapText="1"/>
    </xf>
    <xf numFmtId="4" fontId="8" fillId="7" borderId="43" xfId="53" applyNumberFormat="1" applyFont="1" applyFill="1" applyBorder="1" applyAlignment="1" applyProtection="1">
      <alignment horizontal="right" vertical="center" wrapText="1"/>
    </xf>
    <xf numFmtId="0" fontId="55" fillId="0" borderId="0" xfId="110" applyNumberFormat="1" applyFont="1" applyFill="1" applyBorder="1" applyAlignment="1" applyProtection="1">
      <alignment horizontal="center" wrapText="1"/>
    </xf>
    <xf numFmtId="0" fontId="8" fillId="0" borderId="58" xfId="53" applyNumberFormat="1" applyFont="1" applyFill="1" applyBorder="1" applyAlignment="1" applyProtection="1">
      <alignment horizontal="center" vertical="center" wrapText="1"/>
    </xf>
    <xf numFmtId="0" fontId="8" fillId="0" borderId="58" xfId="53" applyFont="1" applyFill="1" applyBorder="1" applyAlignment="1" applyProtection="1">
      <alignment horizontal="center" vertical="center" wrapText="1"/>
    </xf>
    <xf numFmtId="49" fontId="90" fillId="10" borderId="61" xfId="38" applyFont="1" applyFill="1" applyBorder="1" applyAlignment="1" applyProtection="1">
      <alignment horizontal="left" vertical="center"/>
    </xf>
    <xf numFmtId="49" fontId="42" fillId="10" borderId="63" xfId="38" applyFont="1" applyFill="1" applyBorder="1" applyAlignment="1" applyProtection="1">
      <alignment horizontal="left" vertical="center" indent="2"/>
    </xf>
    <xf numFmtId="49" fontId="42" fillId="10" borderId="62" xfId="38" applyFont="1" applyFill="1" applyBorder="1" applyAlignment="1" applyProtection="1">
      <alignment horizontal="left" vertical="center" indent="1"/>
    </xf>
    <xf numFmtId="49" fontId="42" fillId="10" borderId="62" xfId="38" applyFont="1" applyFill="1" applyBorder="1" applyAlignment="1" applyProtection="1">
      <alignment horizontal="left" vertical="center"/>
    </xf>
    <xf numFmtId="49" fontId="8" fillId="0" borderId="60" xfId="53" applyNumberFormat="1" applyFont="1" applyFill="1" applyBorder="1" applyAlignment="1" applyProtection="1">
      <alignment horizontal="center" vertical="center" wrapText="1"/>
    </xf>
    <xf numFmtId="0" fontId="8" fillId="0" borderId="60" xfId="53" applyFont="1" applyFill="1" applyBorder="1" applyAlignment="1" applyProtection="1">
      <alignment horizontal="center" vertical="center" wrapText="1"/>
    </xf>
    <xf numFmtId="4" fontId="8" fillId="7" borderId="60" xfId="53" applyNumberFormat="1" applyFont="1" applyFill="1" applyBorder="1" applyAlignment="1" applyProtection="1">
      <alignment horizontal="right" vertical="center" wrapText="1"/>
    </xf>
    <xf numFmtId="0" fontId="8" fillId="0" borderId="43" xfId="53" applyNumberFormat="1" applyFont="1" applyFill="1" applyBorder="1" applyAlignment="1" applyProtection="1">
      <alignment horizontal="center" vertical="center" wrapText="1"/>
    </xf>
    <xf numFmtId="49" fontId="90" fillId="10" borderId="66" xfId="38" applyFont="1" applyFill="1" applyBorder="1" applyAlignment="1" applyProtection="1">
      <alignment horizontal="left" vertical="center" indent="1"/>
    </xf>
    <xf numFmtId="49" fontId="90" fillId="10" borderId="61" xfId="38" applyFont="1" applyFill="1" applyBorder="1" applyAlignment="1" applyProtection="1">
      <alignment horizontal="left" vertical="center" indent="1"/>
    </xf>
    <xf numFmtId="0" fontId="55" fillId="0" borderId="0" xfId="110" applyNumberFormat="1" applyFont="1" applyFill="1" applyBorder="1" applyAlignment="1" applyProtection="1"/>
    <xf numFmtId="0" fontId="55" fillId="0" borderId="0" xfId="53" applyNumberFormat="1" applyFont="1" applyFill="1" applyAlignment="1" applyProtection="1">
      <alignment horizontal="center" vertical="center" wrapText="1"/>
    </xf>
    <xf numFmtId="0" fontId="8" fillId="0" borderId="43" xfId="53" applyFont="1" applyFill="1" applyBorder="1" applyAlignment="1" applyProtection="1">
      <alignment horizontal="left" vertical="center" wrapText="1" indent="1"/>
    </xf>
    <xf numFmtId="0" fontId="8" fillId="0" borderId="43" xfId="53" applyFont="1" applyFill="1" applyBorder="1" applyAlignment="1" applyProtection="1">
      <alignment horizontal="left" vertical="center" wrapText="1" indent="2"/>
    </xf>
    <xf numFmtId="0" fontId="57" fillId="0" borderId="0" xfId="110" applyFont="1" applyBorder="1"/>
    <xf numFmtId="0" fontId="8" fillId="0" borderId="0" xfId="32" applyFont="1" applyFill="1" applyBorder="1" applyAlignment="1" applyProtection="1">
      <alignment vertical="top" wrapText="1"/>
    </xf>
    <xf numFmtId="0" fontId="8" fillId="0" borderId="0" xfId="32" applyFont="1" applyFill="1" applyBorder="1" applyAlignment="1" applyProtection="1">
      <alignment horizontal="left" vertical="top" wrapText="1"/>
    </xf>
    <xf numFmtId="0" fontId="11" fillId="0" borderId="0" xfId="53" applyFont="1" applyFill="1" applyAlignment="1" applyProtection="1">
      <alignment vertical="top"/>
    </xf>
    <xf numFmtId="49" fontId="13" fillId="0" borderId="0" xfId="100" applyFont="1" applyFill="1" applyBorder="1" applyProtection="1">
      <alignment vertical="top"/>
    </xf>
    <xf numFmtId="49" fontId="0" fillId="0" borderId="0" xfId="100" applyFont="1" applyFill="1" applyBorder="1" applyProtection="1">
      <alignment vertical="top"/>
    </xf>
    <xf numFmtId="49" fontId="30" fillId="0" borderId="0" xfId="100" applyFont="1" applyFill="1" applyBorder="1" applyAlignment="1" applyProtection="1">
      <alignment horizontal="center" vertical="center"/>
    </xf>
    <xf numFmtId="49" fontId="52" fillId="0" borderId="0" xfId="100" applyFont="1" applyFill="1" applyBorder="1" applyProtection="1">
      <alignment vertical="top"/>
    </xf>
    <xf numFmtId="0" fontId="93" fillId="0" borderId="0" xfId="53" applyFont="1" applyFill="1" applyAlignment="1" applyProtection="1">
      <alignment vertical="center" wrapText="1"/>
    </xf>
    <xf numFmtId="0" fontId="8" fillId="7" borderId="5" xfId="53" applyNumberFormat="1" applyFont="1" applyFill="1" applyBorder="1" applyAlignment="1" applyProtection="1">
      <alignment horizontal="right" vertical="center" wrapText="1"/>
    </xf>
    <xf numFmtId="49" fontId="8" fillId="0" borderId="57" xfId="53" applyNumberFormat="1" applyFont="1" applyFill="1" applyBorder="1" applyAlignment="1" applyProtection="1">
      <alignment horizontal="center" vertical="center" wrapText="1"/>
    </xf>
    <xf numFmtId="0" fontId="8" fillId="0" borderId="15" xfId="53" applyFont="1" applyFill="1" applyBorder="1" applyAlignment="1" applyProtection="1">
      <alignment vertical="top" wrapText="1"/>
    </xf>
    <xf numFmtId="0" fontId="8" fillId="0" borderId="15" xfId="53" applyFont="1" applyFill="1" applyBorder="1" applyAlignment="1" applyProtection="1">
      <alignment vertical="center" wrapText="1"/>
    </xf>
    <xf numFmtId="0" fontId="8" fillId="0" borderId="22" xfId="53" applyFont="1" applyFill="1" applyBorder="1" applyAlignment="1" applyProtection="1">
      <alignment vertical="center" wrapText="1"/>
    </xf>
    <xf numFmtId="49" fontId="8" fillId="9" borderId="5" xfId="53" applyNumberFormat="1" applyFont="1" applyFill="1" applyBorder="1" applyAlignment="1" applyProtection="1">
      <alignment vertical="center" wrapText="1"/>
      <protection locked="0"/>
    </xf>
    <xf numFmtId="49" fontId="8" fillId="10" borderId="12" xfId="53" applyNumberFormat="1" applyFont="1" applyFill="1" applyBorder="1" applyAlignment="1" applyProtection="1">
      <alignment vertical="center" wrapText="1"/>
    </xf>
    <xf numFmtId="4" fontId="8" fillId="7" borderId="15" xfId="53" applyNumberFormat="1" applyFont="1" applyFill="1" applyBorder="1" applyAlignment="1" applyProtection="1">
      <alignment horizontal="right" vertical="center" wrapText="1"/>
    </xf>
    <xf numFmtId="0" fontId="75" fillId="0" borderId="0" xfId="53" applyFont="1" applyFill="1" applyAlignment="1" applyProtection="1">
      <alignment vertical="center" wrapText="1"/>
    </xf>
    <xf numFmtId="49" fontId="30" fillId="0" borderId="25" xfId="32" applyNumberFormat="1" applyFont="1" applyFill="1" applyBorder="1" applyAlignment="1" applyProtection="1">
      <alignment horizontal="center" vertical="center" wrapText="1"/>
    </xf>
    <xf numFmtId="0" fontId="30" fillId="0" borderId="25" xfId="32" applyNumberFormat="1" applyFont="1" applyFill="1" applyBorder="1" applyAlignment="1" applyProtection="1">
      <alignment horizontal="center" vertical="center" wrapText="1"/>
    </xf>
    <xf numFmtId="0" fontId="94" fillId="0" borderId="0" xfId="53" applyFont="1" applyFill="1" applyAlignment="1" applyProtection="1">
      <alignment vertical="center" wrapText="1"/>
    </xf>
    <xf numFmtId="0" fontId="94" fillId="0" borderId="0" xfId="53" applyFont="1" applyFill="1" applyBorder="1" applyAlignment="1" applyProtection="1">
      <alignment vertical="center" wrapText="1"/>
    </xf>
    <xf numFmtId="49" fontId="8" fillId="11" borderId="5" xfId="51" applyNumberFormat="1" applyFont="1" applyFill="1" applyBorder="1" applyAlignment="1" applyProtection="1">
      <alignment horizontal="left" vertical="center" wrapText="1"/>
    </xf>
    <xf numFmtId="49" fontId="0" fillId="0" borderId="5" xfId="117" applyFont="1" applyFill="1" applyBorder="1" applyAlignment="1" applyProtection="1">
      <alignment horizontal="center" vertical="center"/>
    </xf>
    <xf numFmtId="49" fontId="0" fillId="0" borderId="0" xfId="115" applyFont="1" applyFill="1" applyProtection="1">
      <alignment vertical="top"/>
    </xf>
    <xf numFmtId="49" fontId="0" fillId="8" borderId="0" xfId="115" applyFont="1" applyFill="1" applyProtection="1">
      <alignment vertical="top"/>
    </xf>
    <xf numFmtId="49" fontId="55" fillId="8" borderId="0" xfId="115" applyFont="1" applyFill="1" applyProtection="1">
      <alignment vertical="top"/>
    </xf>
    <xf numFmtId="49" fontId="59" fillId="8" borderId="0" xfId="115" applyFont="1" applyFill="1" applyProtection="1">
      <alignment vertical="top"/>
    </xf>
    <xf numFmtId="49" fontId="59" fillId="0" borderId="0" xfId="115" applyFont="1" applyFill="1" applyProtection="1">
      <alignment vertical="top"/>
    </xf>
    <xf numFmtId="49" fontId="55" fillId="0" borderId="0" xfId="115" applyFont="1" applyFill="1" applyProtection="1">
      <alignment vertical="top"/>
    </xf>
    <xf numFmtId="49" fontId="55" fillId="0" borderId="0" xfId="115" applyFont="1" applyFill="1" applyAlignment="1" applyProtection="1">
      <alignment vertical="top"/>
    </xf>
    <xf numFmtId="0" fontId="55" fillId="0" borderId="0" xfId="115" applyNumberFormat="1" applyFont="1" applyFill="1" applyProtection="1">
      <alignment vertical="top"/>
    </xf>
    <xf numFmtId="0" fontId="61" fillId="0" borderId="0" xfId="115" applyNumberFormat="1" applyFont="1" applyFill="1" applyProtection="1">
      <alignment vertical="top"/>
    </xf>
    <xf numFmtId="49" fontId="55" fillId="0" borderId="0" xfId="115" applyFont="1" applyFill="1">
      <alignment vertical="top"/>
    </xf>
    <xf numFmtId="49" fontId="59" fillId="0" borderId="0" xfId="115" applyFont="1" applyFill="1">
      <alignment vertical="top"/>
    </xf>
    <xf numFmtId="0" fontId="95" fillId="0" borderId="0" xfId="115" applyNumberFormat="1" applyFont="1" applyFill="1">
      <alignment vertical="top"/>
    </xf>
    <xf numFmtId="0" fontId="8" fillId="0" borderId="0" xfId="53" applyFont="1" applyFill="1" applyAlignment="1" applyProtection="1">
      <alignment vertical="center" wrapText="1"/>
    </xf>
    <xf numFmtId="0" fontId="0" fillId="0" borderId="0" xfId="53" applyFont="1" applyFill="1" applyAlignment="1" applyProtection="1">
      <alignment vertical="center" wrapText="1"/>
    </xf>
    <xf numFmtId="0" fontId="8" fillId="0" borderId="0" xfId="53" applyFont="1" applyFill="1" applyBorder="1" applyAlignment="1" applyProtection="1">
      <alignment vertical="center" wrapText="1"/>
    </xf>
    <xf numFmtId="0" fontId="8" fillId="0" borderId="5" xfId="53" applyFont="1" applyFill="1" applyBorder="1" applyAlignment="1" applyProtection="1">
      <alignment horizontal="center" vertical="center" wrapText="1"/>
    </xf>
    <xf numFmtId="0" fontId="55" fillId="0" borderId="0" xfId="53" applyFont="1" applyFill="1" applyAlignment="1" applyProtection="1">
      <alignment vertical="center" wrapText="1"/>
    </xf>
    <xf numFmtId="49" fontId="55" fillId="0" borderId="0" xfId="53" applyNumberFormat="1" applyFont="1" applyFill="1" applyAlignment="1" applyProtection="1">
      <alignment horizontal="center" vertical="center" wrapText="1"/>
    </xf>
    <xf numFmtId="0" fontId="8" fillId="0" borderId="0" xfId="110" applyNumberFormat="1" applyFont="1" applyFill="1" applyBorder="1" applyAlignment="1" applyProtection="1">
      <alignment horizontal="center" wrapText="1"/>
    </xf>
    <xf numFmtId="49" fontId="8" fillId="0" borderId="43" xfId="53" applyNumberFormat="1" applyFont="1" applyFill="1" applyBorder="1" applyAlignment="1" applyProtection="1">
      <alignment horizontal="center" vertical="center" wrapText="1"/>
    </xf>
    <xf numFmtId="0" fontId="8" fillId="0" borderId="43" xfId="53" applyFont="1" applyFill="1" applyBorder="1" applyAlignment="1" applyProtection="1">
      <alignment horizontal="center" vertical="center" wrapText="1"/>
    </xf>
    <xf numFmtId="0" fontId="8" fillId="0" borderId="43" xfId="53" applyFont="1" applyFill="1" applyBorder="1" applyAlignment="1" applyProtection="1">
      <alignment horizontal="left" vertical="center" wrapText="1" indent="1"/>
    </xf>
    <xf numFmtId="0" fontId="59" fillId="0" borderId="0" xfId="53" applyFont="1" applyFill="1" applyAlignment="1" applyProtection="1">
      <alignment vertical="center" wrapText="1"/>
    </xf>
    <xf numFmtId="0" fontId="59" fillId="0" borderId="0" xfId="53" applyNumberFormat="1" applyFont="1" applyFill="1" applyAlignment="1" applyProtection="1">
      <alignment vertical="center" wrapText="1"/>
    </xf>
    <xf numFmtId="4" fontId="8" fillId="9" borderId="43" xfId="53" applyNumberFormat="1" applyFont="1" applyFill="1" applyBorder="1" applyAlignment="1" applyProtection="1">
      <alignment horizontal="right" vertical="center" wrapText="1"/>
      <protection locked="0"/>
    </xf>
    <xf numFmtId="4" fontId="8" fillId="0" borderId="5" xfId="53" applyNumberFormat="1" applyFont="1" applyFill="1" applyBorder="1" applyAlignment="1" applyProtection="1">
      <alignment horizontal="center" vertical="center" wrapText="1"/>
    </xf>
    <xf numFmtId="0" fontId="94" fillId="0" borderId="0" xfId="110" applyFont="1"/>
    <xf numFmtId="0" fontId="93" fillId="0" borderId="0" xfId="110" applyFont="1"/>
    <xf numFmtId="0" fontId="96" fillId="0" borderId="0" xfId="110" applyNumberFormat="1" applyFont="1" applyFill="1" applyBorder="1" applyAlignment="1" applyProtection="1">
      <alignment horizontal="right" vertical="top"/>
    </xf>
    <xf numFmtId="0" fontId="80" fillId="0" borderId="0" xfId="53" applyFont="1" applyFill="1" applyAlignment="1" applyProtection="1">
      <alignment vertical="center" wrapText="1"/>
    </xf>
    <xf numFmtId="1" fontId="8" fillId="9" borderId="12" xfId="53" applyNumberFormat="1" applyFont="1" applyFill="1" applyBorder="1" applyAlignment="1" applyProtection="1">
      <alignment horizontal="left" vertical="center" wrapText="1" indent="1"/>
      <protection locked="0"/>
    </xf>
    <xf numFmtId="49" fontId="42" fillId="10" borderId="64" xfId="38" applyFont="1" applyFill="1" applyBorder="1" applyAlignment="1" applyProtection="1">
      <alignment horizontal="left" vertical="center"/>
    </xf>
    <xf numFmtId="49" fontId="42" fillId="10" borderId="64" xfId="38" applyFont="1" applyFill="1" applyBorder="1" applyAlignment="1" applyProtection="1">
      <alignment horizontal="left" vertical="center" indent="1"/>
    </xf>
    <xf numFmtId="49" fontId="90" fillId="10" borderId="67" xfId="38" applyFont="1" applyFill="1" applyBorder="1" applyAlignment="1" applyProtection="1">
      <alignment horizontal="left" vertical="center" indent="1"/>
    </xf>
    <xf numFmtId="49" fontId="42" fillId="10" borderId="63" xfId="38" applyFont="1" applyFill="1" applyBorder="1" applyAlignment="1" applyProtection="1">
      <alignment horizontal="left" vertical="center"/>
    </xf>
    <xf numFmtId="49" fontId="42" fillId="10" borderId="63" xfId="38" applyFont="1" applyFill="1" applyBorder="1" applyAlignment="1" applyProtection="1">
      <alignment horizontal="left" vertical="center" indent="1"/>
    </xf>
    <xf numFmtId="49" fontId="92" fillId="0" borderId="5" xfId="38" applyFont="1" applyFill="1" applyBorder="1" applyAlignment="1" applyProtection="1">
      <alignment horizontal="center" vertical="center" wrapText="1"/>
    </xf>
    <xf numFmtId="0" fontId="8" fillId="0" borderId="5" xfId="0" applyNumberFormat="1" applyFont="1" applyBorder="1" applyAlignment="1" applyProtection="1">
      <alignment vertical="top" wrapText="1"/>
    </xf>
    <xf numFmtId="49" fontId="8" fillId="0" borderId="5" xfId="0" applyNumberFormat="1" applyFont="1" applyBorder="1" applyAlignment="1" applyProtection="1">
      <alignment vertical="top" wrapText="1"/>
    </xf>
    <xf numFmtId="0" fontId="22" fillId="8" borderId="0" xfId="53" applyFont="1" applyFill="1" applyAlignment="1" applyProtection="1">
      <alignment horizontal="center" vertical="center" wrapText="1"/>
    </xf>
    <xf numFmtId="0" fontId="8" fillId="0" borderId="5" xfId="49" applyFont="1" applyFill="1" applyBorder="1" applyAlignment="1" applyProtection="1">
      <alignment vertical="center" wrapText="1"/>
    </xf>
    <xf numFmtId="0" fontId="8" fillId="0" borderId="5" xfId="53" applyFont="1" applyFill="1" applyBorder="1" applyAlignment="1" applyProtection="1">
      <alignment horizontal="center" vertical="center" wrapText="1"/>
    </xf>
    <xf numFmtId="0" fontId="8" fillId="0" borderId="5" xfId="53" applyFont="1" applyFill="1" applyBorder="1" applyAlignment="1" applyProtection="1">
      <alignment horizontal="left" vertical="center" wrapText="1"/>
    </xf>
    <xf numFmtId="0" fontId="8" fillId="0" borderId="5" xfId="53" applyFont="1" applyFill="1" applyBorder="1" applyAlignment="1" applyProtection="1">
      <alignment horizontal="left" vertical="center" wrapText="1" indent="1"/>
    </xf>
    <xf numFmtId="0" fontId="8" fillId="0" borderId="5" xfId="53" applyFont="1" applyFill="1" applyBorder="1" applyAlignment="1" applyProtection="1">
      <alignment horizontal="left" vertical="center" wrapText="1" indent="2"/>
    </xf>
    <xf numFmtId="49" fontId="90" fillId="10" borderId="66" xfId="38" applyFont="1" applyFill="1" applyBorder="1" applyAlignment="1" applyProtection="1">
      <alignment horizontal="left" vertical="center" indent="1"/>
    </xf>
    <xf numFmtId="0" fontId="8" fillId="0" borderId="43" xfId="53" applyFont="1" applyFill="1" applyBorder="1" applyAlignment="1" applyProtection="1">
      <alignment horizontal="center" vertical="center" wrapText="1"/>
    </xf>
    <xf numFmtId="0" fontId="8" fillId="0" borderId="43" xfId="53" applyFont="1" applyFill="1" applyBorder="1" applyAlignment="1" applyProtection="1">
      <alignment horizontal="left" vertical="center" wrapText="1" indent="2"/>
    </xf>
    <xf numFmtId="0" fontId="55" fillId="0" borderId="65" xfId="110" applyNumberFormat="1" applyFont="1" applyFill="1" applyBorder="1" applyAlignment="1" applyProtection="1"/>
    <xf numFmtId="49" fontId="8" fillId="9" borderId="5" xfId="53" applyNumberFormat="1" applyFont="1" applyFill="1" applyBorder="1" applyAlignment="1" applyProtection="1">
      <alignment horizontal="left" vertical="center" wrapText="1" indent="1"/>
      <protection locked="0"/>
    </xf>
    <xf numFmtId="4" fontId="8" fillId="5" borderId="5" xfId="53" applyNumberFormat="1" applyFont="1" applyFill="1" applyBorder="1" applyAlignment="1" applyProtection="1">
      <alignment horizontal="right" vertical="center" wrapText="1"/>
      <protection locked="0"/>
    </xf>
    <xf numFmtId="49" fontId="8" fillId="9" borderId="12" xfId="53" applyNumberFormat="1" applyFont="1" applyFill="1" applyBorder="1" applyAlignment="1" applyProtection="1">
      <alignment horizontal="left" vertical="center" wrapText="1" indent="1"/>
      <protection locked="0"/>
    </xf>
    <xf numFmtId="49" fontId="8" fillId="0" borderId="5" xfId="53" applyNumberFormat="1" applyFont="1" applyFill="1" applyBorder="1" applyAlignment="1" applyProtection="1">
      <alignment vertical="center" wrapText="1"/>
    </xf>
    <xf numFmtId="0" fontId="8" fillId="0" borderId="5" xfId="53" applyFont="1" applyFill="1" applyBorder="1" applyAlignment="1" applyProtection="1">
      <alignment horizontal="center" vertical="center" wrapText="1"/>
    </xf>
    <xf numFmtId="49" fontId="8" fillId="0" borderId="5" xfId="53" applyNumberFormat="1" applyFont="1" applyFill="1" applyBorder="1" applyAlignment="1" applyProtection="1">
      <alignment horizontal="center" vertical="center" wrapText="1"/>
    </xf>
    <xf numFmtId="49" fontId="55" fillId="0" borderId="0" xfId="53" applyNumberFormat="1" applyFont="1" applyFill="1" applyAlignment="1" applyProtection="1">
      <alignment horizontal="center" vertical="center" wrapText="1"/>
    </xf>
    <xf numFmtId="49" fontId="8" fillId="0" borderId="0" xfId="53" applyNumberFormat="1" applyFont="1" applyFill="1" applyBorder="1" applyAlignment="1" applyProtection="1">
      <alignment horizontal="center" vertical="top" wrapText="1"/>
    </xf>
    <xf numFmtId="0" fontId="8" fillId="0" borderId="14" xfId="53" applyFont="1" applyFill="1" applyBorder="1" applyAlignment="1" applyProtection="1">
      <alignment vertical="top" wrapText="1"/>
    </xf>
    <xf numFmtId="49" fontId="8" fillId="9" borderId="12" xfId="53" applyNumberFormat="1" applyFont="1" applyFill="1" applyBorder="1" applyAlignment="1" applyProtection="1">
      <alignment horizontal="left" vertical="center" wrapText="1" indent="2"/>
      <protection locked="0"/>
    </xf>
    <xf numFmtId="0" fontId="8" fillId="0" borderId="54" xfId="53" applyFont="1" applyFill="1" applyBorder="1" applyAlignment="1" applyProtection="1">
      <alignment vertical="center" wrapText="1"/>
    </xf>
    <xf numFmtId="0" fontId="8" fillId="0" borderId="5" xfId="32" applyFont="1" applyFill="1" applyBorder="1" applyAlignment="1" applyProtection="1">
      <alignment horizontal="center" vertical="center" wrapText="1"/>
    </xf>
    <xf numFmtId="49" fontId="8" fillId="9" borderId="43" xfId="53" applyNumberFormat="1" applyFont="1" applyFill="1" applyBorder="1" applyAlignment="1" applyProtection="1">
      <alignment horizontal="left" vertical="center" wrapText="1"/>
      <protection locked="0"/>
    </xf>
    <xf numFmtId="49" fontId="8" fillId="0" borderId="43" xfId="38" applyFont="1" applyBorder="1" applyAlignment="1">
      <alignment horizontal="center" vertical="center" wrapText="1"/>
    </xf>
    <xf numFmtId="0" fontId="8" fillId="0" borderId="22" xfId="114" applyFont="1" applyFill="1" applyBorder="1" applyAlignment="1" applyProtection="1">
      <alignment vertical="center" wrapText="1"/>
    </xf>
    <xf numFmtId="0" fontId="59" fillId="0" borderId="0" xfId="53" applyFont="1" applyFill="1" applyBorder="1" applyAlignment="1" applyProtection="1">
      <alignment horizontal="center" vertical="center" wrapText="1"/>
    </xf>
    <xf numFmtId="0" fontId="8" fillId="0" borderId="22" xfId="53" applyFont="1" applyFill="1" applyBorder="1" applyAlignment="1" applyProtection="1">
      <alignment horizontal="center" vertical="center" wrapText="1"/>
    </xf>
    <xf numFmtId="0" fontId="59" fillId="0" borderId="0" xfId="53" applyFont="1" applyFill="1" applyBorder="1" applyAlignment="1" applyProtection="1">
      <alignment vertical="center" wrapText="1"/>
    </xf>
    <xf numFmtId="0" fontId="0" fillId="0" borderId="0" xfId="115" applyNumberFormat="1" applyFont="1" applyFill="1" applyProtection="1">
      <alignment vertical="top"/>
    </xf>
    <xf numFmtId="9" fontId="10" fillId="0" borderId="5" xfId="115" applyNumberFormat="1" applyFont="1" applyFill="1" applyBorder="1" applyAlignment="1" applyProtection="1">
      <alignment horizontal="center" vertical="center" wrapText="1"/>
    </xf>
    <xf numFmtId="0" fontId="59" fillId="0" borderId="0" xfId="53" applyNumberFormat="1" applyFont="1" applyFill="1" applyAlignment="1" applyProtection="1">
      <alignment horizontal="center" vertical="center" wrapText="1"/>
    </xf>
    <xf numFmtId="0" fontId="59" fillId="0" borderId="5" xfId="53" applyFont="1" applyFill="1" applyBorder="1" applyAlignment="1" applyProtection="1">
      <alignment horizontal="left" vertical="center" wrapText="1"/>
    </xf>
    <xf numFmtId="49" fontId="42" fillId="10" borderId="12" xfId="115" applyFont="1" applyFill="1" applyBorder="1" applyAlignment="1" applyProtection="1">
      <alignment horizontal="left" vertical="center"/>
    </xf>
    <xf numFmtId="49" fontId="42" fillId="10" borderId="13" xfId="115" applyFont="1" applyFill="1" applyBorder="1" applyAlignment="1" applyProtection="1">
      <alignment horizontal="left" vertical="center" indent="1"/>
    </xf>
    <xf numFmtId="49" fontId="42" fillId="10" borderId="13" xfId="115" applyFont="1" applyFill="1" applyBorder="1" applyAlignment="1" applyProtection="1">
      <alignment horizontal="left" vertical="center"/>
    </xf>
    <xf numFmtId="49" fontId="42" fillId="10" borderId="14" xfId="115" applyFont="1" applyFill="1" applyBorder="1" applyAlignment="1" applyProtection="1">
      <alignment horizontal="left" vertical="center" indent="1"/>
    </xf>
    <xf numFmtId="9" fontId="10" fillId="0" borderId="22" xfId="115" applyNumberFormat="1" applyFont="1" applyFill="1" applyBorder="1" applyAlignment="1" applyProtection="1">
      <alignment horizontal="center" vertical="center" wrapText="1"/>
    </xf>
    <xf numFmtId="0" fontId="59" fillId="0" borderId="15" xfId="53" applyFont="1" applyFill="1" applyBorder="1" applyAlignment="1" applyProtection="1">
      <alignment horizontal="left" vertical="center" wrapText="1"/>
    </xf>
    <xf numFmtId="0" fontId="0" fillId="0" borderId="5" xfId="53" applyFont="1" applyFill="1" applyBorder="1" applyAlignment="1" applyProtection="1">
      <alignment horizontal="left" vertical="center" wrapText="1"/>
    </xf>
    <xf numFmtId="4" fontId="35" fillId="7" borderId="5" xfId="53" applyNumberFormat="1" applyFont="1" applyFill="1" applyBorder="1" applyAlignment="1" applyProtection="1">
      <alignment horizontal="right" vertical="center" wrapText="1"/>
    </xf>
    <xf numFmtId="49" fontId="35" fillId="9" borderId="5" xfId="53" applyNumberFormat="1" applyFont="1" applyFill="1" applyBorder="1" applyAlignment="1" applyProtection="1">
      <alignment horizontal="left" vertical="center" wrapText="1"/>
      <protection locked="0"/>
    </xf>
    <xf numFmtId="4" fontId="35" fillId="9" borderId="5" xfId="53" applyNumberFormat="1" applyFont="1" applyFill="1" applyBorder="1" applyAlignment="1" applyProtection="1">
      <alignment horizontal="right" vertical="center" wrapText="1"/>
      <protection locked="0"/>
    </xf>
    <xf numFmtId="4" fontId="55" fillId="0" borderId="5" xfId="53" applyNumberFormat="1" applyFont="1" applyFill="1" applyBorder="1" applyAlignment="1" applyProtection="1">
      <alignment horizontal="right" vertical="center" wrapText="1"/>
    </xf>
    <xf numFmtId="49" fontId="0" fillId="10" borderId="13" xfId="117" applyFont="1" applyFill="1" applyBorder="1" applyAlignment="1" applyProtection="1">
      <alignment horizontal="center" vertical="center"/>
    </xf>
    <xf numFmtId="49" fontId="42" fillId="10" borderId="13" xfId="117" applyFont="1" applyFill="1" applyBorder="1" applyAlignment="1" applyProtection="1">
      <alignment horizontal="left" vertical="center"/>
    </xf>
    <xf numFmtId="49" fontId="42" fillId="10" borderId="14" xfId="117" applyFont="1" applyFill="1" applyBorder="1" applyAlignment="1" applyProtection="1">
      <alignment horizontal="left" vertical="center" indent="1"/>
    </xf>
    <xf numFmtId="0" fontId="59" fillId="0" borderId="0" xfId="53" applyNumberFormat="1" applyFont="1" applyFill="1" applyBorder="1" applyAlignment="1" applyProtection="1">
      <alignment vertical="center" wrapText="1"/>
    </xf>
    <xf numFmtId="49" fontId="0" fillId="0" borderId="27" xfId="51" applyNumberFormat="1" applyFont="1" applyFill="1" applyBorder="1" applyAlignment="1" applyProtection="1">
      <alignment horizontal="center" vertical="center" wrapText="1"/>
    </xf>
    <xf numFmtId="49" fontId="10" fillId="10" borderId="23" xfId="38" applyFont="1" applyFill="1" applyBorder="1" applyAlignment="1" applyProtection="1">
      <alignment horizontal="right" vertical="center" wrapText="1"/>
    </xf>
    <xf numFmtId="49" fontId="35" fillId="9" borderId="5" xfId="53" applyNumberFormat="1" applyFont="1" applyFill="1" applyBorder="1" applyAlignment="1" applyProtection="1">
      <alignment horizontal="center" vertical="center" wrapText="1"/>
      <protection locked="0"/>
    </xf>
    <xf numFmtId="49" fontId="0" fillId="0" borderId="14" xfId="53" applyNumberFormat="1" applyFont="1" applyFill="1" applyBorder="1" applyAlignment="1" applyProtection="1">
      <alignment horizontal="center" vertical="center" wrapText="1"/>
    </xf>
    <xf numFmtId="49" fontId="0" fillId="10" borderId="23" xfId="117" applyFont="1" applyFill="1" applyBorder="1" applyAlignment="1" applyProtection="1">
      <alignment horizontal="center" vertical="center"/>
    </xf>
    <xf numFmtId="0" fontId="35" fillId="0" borderId="5" xfId="53" applyFont="1" applyFill="1" applyBorder="1" applyAlignment="1" applyProtection="1">
      <alignment vertical="center" wrapText="1"/>
    </xf>
    <xf numFmtId="49" fontId="35" fillId="0" borderId="26" xfId="53" applyNumberFormat="1" applyFont="1" applyFill="1" applyBorder="1" applyAlignment="1" applyProtection="1">
      <alignment horizontal="center" vertical="center" wrapText="1"/>
    </xf>
    <xf numFmtId="0" fontId="8" fillId="0" borderId="5" xfId="115" applyNumberFormat="1" applyFont="1" applyFill="1" applyBorder="1" applyAlignment="1" applyProtection="1">
      <alignment horizontal="left" vertical="center" indent="1"/>
    </xf>
    <xf numFmtId="0" fontId="8" fillId="0" borderId="5" xfId="53" applyNumberFormat="1" applyFont="1" applyFill="1" applyBorder="1" applyAlignment="1" applyProtection="1">
      <alignment horizontal="left" vertical="center" wrapText="1"/>
    </xf>
    <xf numFmtId="0" fontId="59" fillId="0" borderId="5" xfId="53" applyNumberFormat="1" applyFont="1" applyFill="1" applyBorder="1" applyAlignment="1" applyProtection="1">
      <alignment vertical="center" wrapText="1"/>
    </xf>
    <xf numFmtId="0" fontId="42" fillId="0" borderId="5" xfId="115" applyNumberFormat="1" applyFont="1" applyFill="1" applyBorder="1" applyAlignment="1" applyProtection="1">
      <alignment horizontal="left" vertical="center" indent="1"/>
    </xf>
    <xf numFmtId="0" fontId="86" fillId="0" borderId="65" xfId="110" applyNumberFormat="1" applyFont="1" applyFill="1" applyBorder="1" applyAlignment="1" applyProtection="1">
      <alignment horizontal="center" wrapText="1"/>
    </xf>
    <xf numFmtId="0" fontId="86" fillId="0" borderId="68" xfId="110" applyNumberFormat="1" applyFont="1" applyFill="1" applyBorder="1" applyAlignment="1" applyProtection="1">
      <alignment horizontal="center" wrapText="1"/>
    </xf>
    <xf numFmtId="0" fontId="59" fillId="0" borderId="68" xfId="110" applyNumberFormat="1" applyFont="1" applyFill="1" applyBorder="1" applyAlignment="1" applyProtection="1">
      <alignment horizontal="center" wrapText="1"/>
    </xf>
    <xf numFmtId="49" fontId="97" fillId="0" borderId="21" xfId="38" applyFont="1" applyFill="1" applyBorder="1" applyAlignment="1" applyProtection="1">
      <alignment horizontal="left" vertical="center"/>
    </xf>
    <xf numFmtId="0" fontId="59" fillId="0" borderId="16" xfId="110" applyNumberFormat="1" applyFont="1" applyFill="1" applyBorder="1" applyAlignment="1" applyProtection="1"/>
    <xf numFmtId="0" fontId="59" fillId="0" borderId="68" xfId="110" applyNumberFormat="1" applyFont="1" applyFill="1" applyBorder="1" applyAlignment="1" applyProtection="1"/>
    <xf numFmtId="0" fontId="59" fillId="0" borderId="65" xfId="110" applyNumberFormat="1" applyFont="1" applyFill="1" applyBorder="1" applyAlignment="1" applyProtection="1"/>
    <xf numFmtId="49" fontId="97" fillId="0" borderId="22" xfId="38" applyFont="1" applyFill="1" applyBorder="1" applyAlignment="1" applyProtection="1">
      <alignment horizontal="left" vertical="center"/>
    </xf>
    <xf numFmtId="0" fontId="8" fillId="0" borderId="5" xfId="53" applyFont="1" applyFill="1" applyBorder="1" applyAlignment="1" applyProtection="1">
      <alignment horizontal="center" vertical="center" wrapText="1"/>
    </xf>
    <xf numFmtId="0" fontId="8" fillId="0" borderId="5" xfId="32" applyFont="1" applyFill="1" applyBorder="1" applyAlignment="1" applyProtection="1">
      <alignment horizontal="center" vertical="center" wrapText="1"/>
    </xf>
    <xf numFmtId="49" fontId="8" fillId="0" borderId="5" xfId="53" applyNumberFormat="1" applyFont="1" applyFill="1" applyBorder="1" applyAlignment="1" applyProtection="1">
      <alignment horizontal="center" vertical="center" wrapText="1"/>
    </xf>
    <xf numFmtId="0" fontId="8" fillId="0" borderId="5" xfId="53" applyFont="1" applyFill="1" applyBorder="1" applyAlignment="1" applyProtection="1">
      <alignment horizontal="left" vertical="center" wrapText="1" indent="1"/>
    </xf>
    <xf numFmtId="0" fontId="8" fillId="0" borderId="5" xfId="53" applyFont="1" applyFill="1" applyBorder="1" applyAlignment="1" applyProtection="1">
      <alignment horizontal="left" vertical="center" wrapText="1" indent="2"/>
    </xf>
    <xf numFmtId="49" fontId="55" fillId="0" borderId="0" xfId="53" applyNumberFormat="1" applyFont="1" applyFill="1" applyAlignment="1" applyProtection="1">
      <alignment horizontal="center" vertical="center" wrapText="1"/>
    </xf>
    <xf numFmtId="0" fontId="59" fillId="0" borderId="0" xfId="53" applyNumberFormat="1" applyFont="1" applyFill="1" applyAlignment="1" applyProtection="1">
      <alignment horizontal="center" vertical="center" wrapText="1"/>
    </xf>
    <xf numFmtId="0" fontId="8" fillId="0" borderId="5" xfId="53" applyNumberFormat="1" applyFont="1" applyFill="1" applyBorder="1" applyAlignment="1" applyProtection="1">
      <alignment horizontal="left" vertical="center" wrapText="1"/>
    </xf>
    <xf numFmtId="0" fontId="8" fillId="0" borderId="5" xfId="53" applyFont="1" applyFill="1" applyBorder="1" applyAlignment="1" applyProtection="1">
      <alignment horizontal="left" vertical="center" wrapText="1"/>
    </xf>
    <xf numFmtId="0" fontId="8" fillId="0" borderId="0" xfId="53" applyFont="1" applyFill="1" applyBorder="1" applyAlignment="1" applyProtection="1">
      <alignment horizontal="center" vertical="center" wrapText="1"/>
    </xf>
    <xf numFmtId="49" fontId="8" fillId="0" borderId="5" xfId="53" applyNumberFormat="1" applyFont="1" applyFill="1" applyBorder="1" applyAlignment="1" applyProtection="1">
      <alignment horizontal="center" vertical="center" wrapText="1"/>
    </xf>
    <xf numFmtId="0" fontId="85" fillId="0" borderId="0" xfId="50" applyFont="1" applyFill="1" applyAlignment="1" applyProtection="1">
      <alignment vertical="center" wrapText="1"/>
    </xf>
    <xf numFmtId="0" fontId="87" fillId="0" borderId="0" xfId="50" applyFont="1" applyFill="1" applyAlignment="1" applyProtection="1">
      <alignment horizontal="center" vertical="center" wrapText="1"/>
    </xf>
    <xf numFmtId="0" fontId="86" fillId="0" borderId="0" xfId="50" applyNumberFormat="1" applyFont="1" applyFill="1" applyBorder="1" applyAlignment="1" applyProtection="1">
      <alignment horizontal="right" vertical="center" wrapText="1" indent="1"/>
    </xf>
    <xf numFmtId="49" fontId="86" fillId="0" borderId="0" xfId="50" applyNumberFormat="1" applyFont="1" applyFill="1" applyBorder="1" applyAlignment="1" applyProtection="1">
      <alignment horizontal="center" vertical="center" wrapText="1"/>
    </xf>
    <xf numFmtId="14" fontId="86" fillId="0" borderId="0" xfId="50" applyNumberFormat="1" applyFont="1" applyFill="1" applyBorder="1" applyAlignment="1" applyProtection="1">
      <alignment horizontal="center" vertical="center" wrapText="1"/>
    </xf>
    <xf numFmtId="0" fontId="86" fillId="0" borderId="0" xfId="50" applyFont="1" applyFill="1" applyAlignment="1" applyProtection="1">
      <alignment vertical="center"/>
    </xf>
    <xf numFmtId="0" fontId="98" fillId="0" borderId="5" xfId="53" applyFont="1" applyFill="1" applyBorder="1" applyAlignment="1" applyProtection="1">
      <alignment horizontal="left" vertical="center" wrapText="1" indent="2"/>
    </xf>
    <xf numFmtId="49" fontId="86" fillId="0" borderId="5" xfId="53" applyNumberFormat="1" applyFont="1" applyFill="1" applyBorder="1" applyAlignment="1" applyProtection="1">
      <alignment vertical="center" wrapText="1"/>
    </xf>
    <xf numFmtId="0" fontId="86" fillId="0" borderId="5" xfId="53" applyNumberFormat="1" applyFont="1" applyFill="1" applyBorder="1" applyAlignment="1" applyProtection="1">
      <alignment horizontal="left" vertical="center" wrapText="1"/>
    </xf>
    <xf numFmtId="4" fontId="86" fillId="0" borderId="5" xfId="53" applyNumberFormat="1" applyFont="1" applyFill="1" applyBorder="1" applyAlignment="1" applyProtection="1">
      <alignment horizontal="right" vertical="center" wrapText="1"/>
    </xf>
    <xf numFmtId="0" fontId="86" fillId="0" borderId="5" xfId="53" applyFont="1" applyFill="1" applyBorder="1" applyAlignment="1" applyProtection="1">
      <alignment horizontal="left" vertical="center" wrapText="1" indent="3"/>
    </xf>
    <xf numFmtId="0" fontId="86" fillId="0" borderId="54" xfId="53" applyNumberFormat="1" applyFont="1" applyFill="1" applyBorder="1" applyAlignment="1" applyProtection="1">
      <alignment horizontal="center" vertical="center" wrapText="1"/>
    </xf>
    <xf numFmtId="0" fontId="98" fillId="0" borderId="0" xfId="53" applyFont="1" applyFill="1" applyAlignment="1" applyProtection="1">
      <alignment vertical="center" wrapText="1"/>
    </xf>
    <xf numFmtId="49" fontId="86" fillId="0" borderId="15" xfId="53" applyNumberFormat="1" applyFont="1" applyFill="1" applyBorder="1" applyAlignment="1" applyProtection="1">
      <alignment horizontal="center" vertical="center" wrapText="1"/>
    </xf>
    <xf numFmtId="0" fontId="86" fillId="0" borderId="5" xfId="53" applyFont="1" applyFill="1" applyBorder="1" applyAlignment="1" applyProtection="1">
      <alignment vertical="center" wrapText="1"/>
    </xf>
    <xf numFmtId="49" fontId="86" fillId="0" borderId="5" xfId="53" applyNumberFormat="1" applyFont="1" applyFill="1" applyBorder="1" applyAlignment="1" applyProtection="1">
      <alignment horizontal="left" vertical="center" wrapText="1"/>
    </xf>
    <xf numFmtId="0" fontId="86" fillId="0" borderId="5" xfId="53" applyFont="1" applyFill="1" applyBorder="1" applyAlignment="1" applyProtection="1">
      <alignment horizontal="center" vertical="center" wrapText="1"/>
    </xf>
    <xf numFmtId="0" fontId="86" fillId="0" borderId="5" xfId="53" applyFont="1" applyFill="1" applyBorder="1" applyAlignment="1" applyProtection="1">
      <alignment horizontal="left" vertical="center" wrapText="1" indent="2"/>
    </xf>
    <xf numFmtId="49" fontId="86" fillId="0" borderId="54" xfId="53" applyNumberFormat="1" applyFont="1" applyFill="1" applyBorder="1" applyAlignment="1" applyProtection="1">
      <alignment horizontal="center" vertical="center" wrapText="1"/>
    </xf>
    <xf numFmtId="0" fontId="8" fillId="0" borderId="54" xfId="53" applyNumberFormat="1" applyFont="1" applyFill="1" applyBorder="1" applyAlignment="1" applyProtection="1">
      <alignment horizontal="center" vertical="center" wrapText="1"/>
    </xf>
    <xf numFmtId="0" fontId="86" fillId="0" borderId="15" xfId="53" applyFont="1" applyFill="1" applyBorder="1" applyAlignment="1" applyProtection="1">
      <alignment vertical="center" wrapText="1"/>
    </xf>
    <xf numFmtId="49" fontId="86" fillId="0" borderId="5" xfId="51" applyNumberFormat="1" applyFont="1" applyFill="1" applyBorder="1" applyAlignment="1" applyProtection="1">
      <alignment horizontal="left" vertical="center" wrapText="1"/>
    </xf>
    <xf numFmtId="0" fontId="86" fillId="0" borderId="15" xfId="53" applyFont="1" applyFill="1" applyBorder="1" applyAlignment="1" applyProtection="1">
      <alignment horizontal="center" vertical="center" wrapText="1"/>
    </xf>
    <xf numFmtId="9" fontId="100" fillId="0" borderId="5" xfId="115" applyNumberFormat="1" applyFont="1" applyFill="1" applyBorder="1" applyAlignment="1" applyProtection="1">
      <alignment horizontal="center" vertical="center" wrapText="1"/>
    </xf>
    <xf numFmtId="0" fontId="99" fillId="0" borderId="0" xfId="53" applyFont="1" applyFill="1" applyAlignment="1" applyProtection="1">
      <alignment vertical="center" wrapText="1"/>
    </xf>
    <xf numFmtId="49" fontId="0" fillId="0" borderId="19" xfId="0" applyFill="1" applyBorder="1" applyProtection="1">
      <alignment vertical="top"/>
    </xf>
    <xf numFmtId="0" fontId="59" fillId="0" borderId="16" xfId="53" applyFont="1" applyFill="1" applyBorder="1" applyAlignment="1" applyProtection="1">
      <alignment horizontal="left" vertical="center" wrapText="1"/>
    </xf>
    <xf numFmtId="49" fontId="0" fillId="0" borderId="16" xfId="0" applyFill="1" applyBorder="1" applyProtection="1">
      <alignment vertical="top"/>
    </xf>
    <xf numFmtId="0" fontId="98" fillId="0" borderId="5" xfId="53" applyFont="1" applyFill="1" applyBorder="1" applyAlignment="1" applyProtection="1">
      <alignment horizontal="left" vertical="center" wrapText="1" indent="1"/>
    </xf>
    <xf numFmtId="0" fontId="8" fillId="0" borderId="5" xfId="53" applyFont="1" applyFill="1" applyBorder="1" applyAlignment="1" applyProtection="1">
      <alignment horizontal="left" vertical="center" wrapText="1" indent="3"/>
    </xf>
    <xf numFmtId="49" fontId="8" fillId="0" borderId="0" xfId="50" applyNumberFormat="1" applyFont="1" applyFill="1" applyBorder="1" applyAlignment="1" applyProtection="1">
      <alignment horizontal="right" vertical="center" wrapText="1" indent="1"/>
    </xf>
    <xf numFmtId="49" fontId="59" fillId="0" borderId="0" xfId="115" applyFont="1" applyFill="1" applyAlignment="1" applyProtection="1">
      <alignment vertical="top"/>
    </xf>
    <xf numFmtId="49" fontId="99" fillId="0" borderId="0" xfId="0" applyFont="1" applyFill="1" applyProtection="1">
      <alignment vertical="top"/>
    </xf>
    <xf numFmtId="0" fontId="86" fillId="0" borderId="15" xfId="53" applyFont="1" applyFill="1" applyBorder="1" applyAlignment="1" applyProtection="1">
      <alignment horizontal="left" vertical="center" wrapText="1" indent="1"/>
    </xf>
    <xf numFmtId="49" fontId="42" fillId="10" borderId="13" xfId="38" applyFont="1" applyFill="1" applyBorder="1" applyAlignment="1" applyProtection="1">
      <alignment horizontal="left" vertical="center" indent="2"/>
    </xf>
    <xf numFmtId="49" fontId="42" fillId="10" borderId="13" xfId="38" applyFont="1" applyFill="1" applyBorder="1" applyAlignment="1" applyProtection="1">
      <alignment horizontal="left" vertical="center" indent="1"/>
    </xf>
    <xf numFmtId="49" fontId="59" fillId="0" borderId="0" xfId="0" applyFont="1" applyFill="1" applyProtection="1">
      <alignment vertical="top"/>
    </xf>
    <xf numFmtId="0" fontId="8" fillId="9" borderId="27" xfId="50" applyNumberFormat="1" applyFont="1" applyFill="1" applyBorder="1" applyAlignment="1" applyProtection="1">
      <alignment horizontal="center" vertical="center" wrapText="1"/>
      <protection locked="0"/>
    </xf>
    <xf numFmtId="49" fontId="53" fillId="9" borderId="5" xfId="27" applyNumberFormat="1" applyFill="1" applyBorder="1" applyAlignment="1" applyProtection="1">
      <alignment horizontal="left" vertical="center" wrapText="1"/>
      <protection locked="0"/>
    </xf>
    <xf numFmtId="49" fontId="8" fillId="0" borderId="5" xfId="0" applyNumberFormat="1" applyFont="1" applyBorder="1" applyProtection="1">
      <alignment vertical="top"/>
    </xf>
    <xf numFmtId="0" fontId="4" fillId="0" borderId="0" xfId="54" applyNumberFormat="1"/>
    <xf numFmtId="49" fontId="8" fillId="8" borderId="5" xfId="99" applyNumberFormat="1" applyFont="1" applyFill="1" applyBorder="1" applyAlignment="1" applyProtection="1">
      <alignment horizontal="center" vertical="center" wrapText="1"/>
    </xf>
    <xf numFmtId="0" fontId="8" fillId="0" borderId="5" xfId="51" applyFont="1" applyBorder="1" applyAlignment="1" applyProtection="1">
      <alignment horizontal="left" vertical="center" wrapText="1"/>
    </xf>
    <xf numFmtId="0" fontId="80" fillId="0" borderId="0" xfId="53" applyFont="1" applyFill="1" applyAlignment="1" applyProtection="1">
      <alignment horizontal="right" vertical="top" wrapText="1"/>
    </xf>
    <xf numFmtId="0" fontId="86" fillId="0" borderId="5" xfId="53" applyFont="1" applyFill="1" applyBorder="1" applyAlignment="1" applyProtection="1">
      <alignment horizontal="left" vertical="center" wrapText="1" indent="1"/>
    </xf>
    <xf numFmtId="49" fontId="86" fillId="0" borderId="5" xfId="53" applyNumberFormat="1" applyFont="1" applyFill="1" applyBorder="1" applyAlignment="1" applyProtection="1">
      <alignment horizontal="center" vertical="center" wrapText="1"/>
    </xf>
    <xf numFmtId="49" fontId="86" fillId="0" borderId="22" xfId="53" applyNumberFormat="1" applyFont="1" applyFill="1" applyBorder="1" applyAlignment="1" applyProtection="1">
      <alignment horizontal="left" vertical="center" wrapText="1"/>
    </xf>
    <xf numFmtId="0" fontId="86" fillId="0" borderId="22" xfId="53" applyFont="1" applyFill="1" applyBorder="1" applyAlignment="1" applyProtection="1">
      <alignment horizontal="center" vertical="center" wrapText="1"/>
    </xf>
    <xf numFmtId="0" fontId="86" fillId="0" borderId="22" xfId="53" applyFont="1" applyFill="1" applyBorder="1" applyAlignment="1" applyProtection="1">
      <alignment horizontal="left" vertical="center" wrapText="1"/>
    </xf>
    <xf numFmtId="49" fontId="86" fillId="0" borderId="22" xfId="53" applyNumberFormat="1" applyFont="1" applyFill="1" applyBorder="1" applyAlignment="1" applyProtection="1">
      <alignment horizontal="center" vertical="center" wrapText="1"/>
    </xf>
    <xf numFmtId="0" fontId="59" fillId="0" borderId="5" xfId="53" applyFont="1" applyFill="1" applyBorder="1" applyAlignment="1" applyProtection="1">
      <alignment vertical="center" wrapText="1"/>
    </xf>
    <xf numFmtId="0" fontId="59" fillId="0" borderId="5" xfId="53" applyFont="1" applyFill="1" applyBorder="1" applyAlignment="1" applyProtection="1">
      <alignment horizontal="center" vertical="center" wrapText="1"/>
    </xf>
    <xf numFmtId="0" fontId="59" fillId="0" borderId="5" xfId="53" applyNumberFormat="1" applyFont="1" applyFill="1" applyBorder="1" applyAlignment="1" applyProtection="1">
      <alignment horizontal="left" vertical="center" wrapText="1" indent="2"/>
    </xf>
    <xf numFmtId="0" fontId="59" fillId="0" borderId="54" xfId="53" applyNumberFormat="1" applyFont="1" applyFill="1" applyBorder="1" applyAlignment="1" applyProtection="1">
      <alignment horizontal="center" vertical="center" wrapText="1"/>
    </xf>
    <xf numFmtId="0" fontId="8" fillId="5" borderId="5" xfId="53" applyNumberFormat="1" applyFont="1" applyFill="1" applyBorder="1" applyAlignment="1" applyProtection="1">
      <alignment horizontal="left" vertical="center" wrapText="1"/>
      <protection locked="0"/>
    </xf>
    <xf numFmtId="0" fontId="8" fillId="0" borderId="0" xfId="53" applyFont="1" applyFill="1" applyAlignment="1" applyProtection="1">
      <alignment vertical="center" wrapText="1"/>
    </xf>
    <xf numFmtId="0" fontId="8" fillId="0" borderId="5" xfId="49" applyFont="1" applyFill="1" applyBorder="1" applyAlignment="1" applyProtection="1">
      <alignment vertical="center" wrapText="1"/>
    </xf>
    <xf numFmtId="0" fontId="13" fillId="0" borderId="0" xfId="53" applyFont="1" applyFill="1" applyAlignment="1" applyProtection="1">
      <alignment vertical="center" wrapText="1"/>
    </xf>
    <xf numFmtId="0" fontId="8" fillId="0" borderId="5" xfId="53" applyFont="1" applyFill="1" applyBorder="1" applyAlignment="1" applyProtection="1">
      <alignment horizontal="left" vertical="center" wrapText="1" indent="2"/>
    </xf>
    <xf numFmtId="0" fontId="55" fillId="0" borderId="0" xfId="53" applyFont="1" applyFill="1" applyAlignment="1" applyProtection="1">
      <alignment vertical="center" wrapText="1"/>
    </xf>
    <xf numFmtId="49" fontId="55" fillId="0" borderId="0" xfId="53" applyNumberFormat="1" applyFont="1" applyFill="1" applyAlignment="1" applyProtection="1">
      <alignment horizontal="center" vertical="center" wrapText="1"/>
    </xf>
    <xf numFmtId="0" fontId="8" fillId="0" borderId="5" xfId="53" applyFont="1" applyFill="1" applyBorder="1" applyAlignment="1" applyProtection="1">
      <alignment horizontal="center" vertical="center" wrapText="1"/>
    </xf>
    <xf numFmtId="0" fontId="8" fillId="0" borderId="0" xfId="53" applyFont="1" applyFill="1" applyAlignment="1" applyProtection="1">
      <alignment vertical="center"/>
    </xf>
    <xf numFmtId="4" fontId="8" fillId="9" borderId="5" xfId="53" applyNumberFormat="1" applyFont="1" applyFill="1" applyBorder="1" applyAlignment="1" applyProtection="1">
      <alignment horizontal="right" vertical="center" wrapText="1"/>
      <protection locked="0"/>
    </xf>
    <xf numFmtId="0" fontId="8" fillId="0" borderId="5" xfId="53" applyFont="1" applyFill="1" applyBorder="1" applyAlignment="1" applyProtection="1">
      <alignment horizontal="left" vertical="center" wrapText="1" indent="1"/>
    </xf>
    <xf numFmtId="0" fontId="8" fillId="0" borderId="5" xfId="53" applyFont="1" applyFill="1" applyBorder="1" applyAlignment="1" applyProtection="1">
      <alignment horizontal="left" vertical="center" wrapText="1"/>
    </xf>
    <xf numFmtId="0" fontId="8" fillId="9" borderId="5" xfId="53" applyNumberFormat="1" applyFont="1" applyFill="1" applyBorder="1" applyAlignment="1" applyProtection="1">
      <alignment horizontal="left" vertical="center" wrapText="1" indent="2"/>
      <protection locked="0"/>
    </xf>
    <xf numFmtId="49" fontId="97" fillId="0" borderId="13" xfId="115" applyFont="1" applyFill="1" applyBorder="1" applyAlignment="1" applyProtection="1">
      <alignment horizontal="left" vertical="center"/>
    </xf>
    <xf numFmtId="49" fontId="97" fillId="0" borderId="13" xfId="115" applyFont="1" applyFill="1" applyBorder="1" applyAlignment="1" applyProtection="1">
      <alignment horizontal="left" vertical="center" indent="1"/>
    </xf>
    <xf numFmtId="49" fontId="97" fillId="0" borderId="14" xfId="115" applyFont="1" applyFill="1" applyBorder="1" applyAlignment="1" applyProtection="1">
      <alignment horizontal="left" vertical="center" indent="1"/>
    </xf>
    <xf numFmtId="0" fontId="97" fillId="0" borderId="5" xfId="115" applyNumberFormat="1" applyFont="1" applyFill="1" applyBorder="1" applyAlignment="1" applyProtection="1">
      <alignment horizontal="left" vertical="center" indent="1"/>
    </xf>
    <xf numFmtId="0" fontId="8" fillId="0" borderId="5" xfId="115" applyNumberFormat="1" applyFont="1" applyFill="1" applyBorder="1" applyAlignment="1" applyProtection="1">
      <alignment horizontal="left" vertical="center" wrapText="1"/>
    </xf>
    <xf numFmtId="49" fontId="97" fillId="0" borderId="12" xfId="115" applyFont="1" applyFill="1" applyBorder="1" applyAlignment="1" applyProtection="1">
      <alignment horizontal="left" vertical="center"/>
    </xf>
    <xf numFmtId="173" fontId="8" fillId="5" borderId="5" xfId="53" applyNumberFormat="1" applyFont="1" applyFill="1" applyBorder="1" applyAlignment="1" applyProtection="1">
      <alignment horizontal="right" vertical="center" wrapText="1"/>
      <protection locked="0"/>
    </xf>
    <xf numFmtId="49" fontId="0" fillId="5" borderId="5" xfId="51" applyNumberFormat="1" applyFont="1" applyFill="1" applyBorder="1" applyAlignment="1" applyProtection="1">
      <alignment horizontal="center" vertical="center" wrapText="1"/>
      <protection locked="0"/>
    </xf>
    <xf numFmtId="4" fontId="8" fillId="0" borderId="5" xfId="53" applyNumberFormat="1" applyFont="1" applyFill="1" applyBorder="1" applyAlignment="1" applyProtection="1">
      <alignment horizontal="right" vertical="center" wrapText="1"/>
    </xf>
    <xf numFmtId="4" fontId="8" fillId="0" borderId="12" xfId="53" applyNumberFormat="1" applyFont="1" applyFill="1" applyBorder="1" applyAlignment="1" applyProtection="1">
      <alignment horizontal="center" vertical="center" wrapText="1"/>
    </xf>
    <xf numFmtId="49" fontId="53" fillId="0" borderId="12" xfId="27" applyNumberFormat="1" applyFill="1" applyBorder="1" applyAlignment="1" applyProtection="1">
      <alignment horizontal="left" vertical="center" wrapText="1"/>
    </xf>
    <xf numFmtId="0" fontId="8" fillId="0" borderId="5" xfId="51" applyNumberFormat="1" applyFont="1" applyFill="1" applyBorder="1" applyAlignment="1" applyProtection="1">
      <alignment horizontal="center" vertical="center" wrapText="1"/>
      <protection locked="0"/>
    </xf>
    <xf numFmtId="0" fontId="8" fillId="0" borderId="0" xfId="53" applyFont="1" applyFill="1" applyAlignment="1" applyProtection="1">
      <alignment vertical="top" wrapText="1"/>
    </xf>
    <xf numFmtId="0" fontId="8" fillId="0" borderId="0" xfId="53" applyFont="1" applyFill="1" applyAlignment="1" applyProtection="1">
      <alignment vertical="top"/>
    </xf>
    <xf numFmtId="0" fontId="80" fillId="0" borderId="0" xfId="53" applyFont="1" applyFill="1" applyAlignment="1" applyProtection="1">
      <alignment vertical="top" wrapText="1"/>
    </xf>
    <xf numFmtId="49" fontId="8" fillId="0" borderId="0" xfId="53" applyNumberFormat="1" applyFont="1" applyFill="1" applyAlignment="1" applyProtection="1">
      <alignment vertical="center" wrapText="1"/>
    </xf>
    <xf numFmtId="0" fontId="101" fillId="0" borderId="0" xfId="53" applyFont="1" applyFill="1" applyAlignment="1" applyProtection="1">
      <alignment vertical="center" wrapText="1"/>
    </xf>
    <xf numFmtId="0" fontId="8" fillId="0" borderId="0" xfId="53" applyFont="1" applyFill="1" applyAlignment="1" applyProtection="1">
      <alignment horizontal="left" vertical="center" wrapText="1" indent="2"/>
    </xf>
    <xf numFmtId="0" fontId="0" fillId="0" borderId="5" xfId="32" applyFont="1" applyFill="1" applyBorder="1" applyAlignment="1" applyProtection="1">
      <alignment horizontal="center" vertical="center" wrapText="1"/>
    </xf>
    <xf numFmtId="0" fontId="0" fillId="9" borderId="5" xfId="27" applyNumberFormat="1" applyFont="1" applyFill="1" applyBorder="1" applyAlignment="1" applyProtection="1">
      <alignment horizontal="left" vertical="center" wrapText="1"/>
      <protection locked="0"/>
    </xf>
    <xf numFmtId="49" fontId="42" fillId="10" borderId="13" xfId="99" applyFont="1" applyFill="1" applyBorder="1" applyAlignment="1" applyProtection="1">
      <alignment horizontal="left" vertical="center"/>
    </xf>
    <xf numFmtId="49" fontId="42" fillId="10" borderId="13" xfId="99" applyFont="1" applyFill="1" applyBorder="1" applyAlignment="1" applyProtection="1">
      <alignment horizontal="left" vertical="center" indent="2"/>
    </xf>
    <xf numFmtId="49" fontId="28" fillId="10" borderId="14" xfId="99" applyFont="1" applyFill="1" applyBorder="1" applyAlignment="1" applyProtection="1">
      <alignment horizontal="center" vertical="top"/>
    </xf>
    <xf numFmtId="0" fontId="8" fillId="0" borderId="19" xfId="53" applyFont="1" applyFill="1" applyBorder="1" applyAlignment="1" applyProtection="1">
      <alignment vertical="center" wrapText="1"/>
    </xf>
    <xf numFmtId="0" fontId="101" fillId="0" borderId="0" xfId="53" applyFont="1" applyFill="1" applyBorder="1" applyAlignment="1" applyProtection="1">
      <alignment vertical="center" wrapText="1"/>
    </xf>
    <xf numFmtId="0" fontId="8" fillId="0" borderId="0" xfId="53" applyFont="1" applyFill="1" applyBorder="1" applyAlignment="1" applyProtection="1">
      <alignment horizontal="right" vertical="center"/>
    </xf>
    <xf numFmtId="0" fontId="78" fillId="0" borderId="0" xfId="55" applyFont="1" applyFill="1" applyBorder="1" applyAlignment="1" applyProtection="1">
      <alignment vertical="center" wrapText="1"/>
    </xf>
    <xf numFmtId="49" fontId="8" fillId="0" borderId="0" xfId="99" applyNumberFormat="1" applyFont="1" applyFill="1">
      <alignment vertical="top"/>
    </xf>
    <xf numFmtId="49" fontId="0" fillId="0" borderId="5" xfId="53" applyNumberFormat="1" applyFont="1" applyFill="1" applyBorder="1" applyAlignment="1" applyProtection="1">
      <alignment horizontal="center" vertical="center" wrapText="1"/>
    </xf>
    <xf numFmtId="49" fontId="8" fillId="0" borderId="0" xfId="101" applyNumberFormat="1" applyFont="1" applyFill="1">
      <alignment vertical="top"/>
    </xf>
    <xf numFmtId="49" fontId="8" fillId="0" borderId="0" xfId="0" applyNumberFormat="1" applyFont="1">
      <alignment vertical="top"/>
    </xf>
    <xf numFmtId="49" fontId="0" fillId="9" borderId="5" xfId="27" applyNumberFormat="1" applyFont="1" applyFill="1" applyBorder="1" applyAlignment="1" applyProtection="1">
      <alignment horizontal="left" vertical="center" wrapText="1" indent="2"/>
      <protection locked="0"/>
    </xf>
    <xf numFmtId="0" fontId="8" fillId="0" borderId="22" xfId="53" applyNumberFormat="1" applyFont="1" applyFill="1" applyBorder="1" applyAlignment="1" applyProtection="1">
      <alignment vertical="top" wrapText="1"/>
    </xf>
    <xf numFmtId="49" fontId="8" fillId="0" borderId="24" xfId="53" applyNumberFormat="1" applyFont="1" applyFill="1" applyBorder="1" applyAlignment="1" applyProtection="1">
      <alignment horizontal="left" vertical="center" wrapText="1"/>
    </xf>
    <xf numFmtId="0" fontId="86" fillId="0" borderId="19" xfId="53" applyFont="1" applyFill="1" applyBorder="1" applyAlignment="1" applyProtection="1">
      <alignment horizontal="center" vertical="center" wrapText="1"/>
    </xf>
    <xf numFmtId="49" fontId="99" fillId="0" borderId="18" xfId="0" applyFont="1" applyFill="1" applyBorder="1" applyProtection="1">
      <alignment vertical="top"/>
    </xf>
    <xf numFmtId="4" fontId="86" fillId="0" borderId="19" xfId="53" applyNumberFormat="1" applyFont="1" applyFill="1" applyBorder="1" applyAlignment="1" applyProtection="1">
      <alignment horizontal="right" vertical="center" wrapText="1"/>
    </xf>
    <xf numFmtId="9" fontId="100" fillId="0" borderId="19" xfId="115" applyNumberFormat="1" applyFont="1" applyFill="1" applyBorder="1" applyAlignment="1" applyProtection="1">
      <alignment horizontal="center" vertical="center" wrapText="1"/>
    </xf>
    <xf numFmtId="0" fontId="86" fillId="0" borderId="20" xfId="53" applyNumberFormat="1" applyFont="1" applyFill="1" applyBorder="1" applyAlignment="1" applyProtection="1">
      <alignment horizontal="left" vertical="center" wrapText="1"/>
    </xf>
    <xf numFmtId="0" fontId="59" fillId="0" borderId="24" xfId="53" applyFont="1" applyFill="1" applyBorder="1" applyAlignment="1" applyProtection="1">
      <alignment horizontal="left" vertical="center" wrapText="1"/>
    </xf>
    <xf numFmtId="0" fontId="59" fillId="0" borderId="0" xfId="53" applyFont="1" applyFill="1" applyBorder="1" applyAlignment="1" applyProtection="1">
      <alignment horizontal="left" vertical="center" wrapText="1"/>
    </xf>
    <xf numFmtId="0" fontId="59" fillId="0" borderId="16" xfId="53" applyNumberFormat="1" applyFont="1" applyFill="1" applyBorder="1" applyAlignment="1" applyProtection="1">
      <alignment vertical="center" wrapText="1"/>
    </xf>
    <xf numFmtId="49" fontId="99" fillId="0" borderId="0" xfId="53" applyNumberFormat="1" applyFont="1" applyFill="1" applyBorder="1" applyAlignment="1" applyProtection="1">
      <alignment horizontal="center" vertical="center" wrapText="1"/>
    </xf>
    <xf numFmtId="0" fontId="99" fillId="0" borderId="0" xfId="53" applyFont="1" applyFill="1" applyBorder="1" applyAlignment="1" applyProtection="1">
      <alignment horizontal="left" vertical="center" wrapText="1"/>
    </xf>
    <xf numFmtId="49" fontId="99" fillId="0" borderId="0" xfId="117" applyFont="1" applyFill="1" applyBorder="1" applyAlignment="1" applyProtection="1">
      <alignment horizontal="center" vertical="center"/>
    </xf>
    <xf numFmtId="4" fontId="99" fillId="0" borderId="0" xfId="53" applyNumberFormat="1" applyFont="1" applyFill="1" applyBorder="1" applyAlignment="1" applyProtection="1">
      <alignment horizontal="right" vertical="center" wrapText="1"/>
    </xf>
    <xf numFmtId="0" fontId="99" fillId="0" borderId="0" xfId="53" applyFont="1" applyFill="1" applyBorder="1" applyAlignment="1" applyProtection="1">
      <alignment vertical="center" wrapText="1"/>
    </xf>
    <xf numFmtId="49" fontId="99" fillId="0" borderId="0" xfId="53" applyNumberFormat="1" applyFont="1" applyFill="1" applyBorder="1" applyAlignment="1" applyProtection="1">
      <alignment horizontal="left" vertical="center" wrapText="1"/>
    </xf>
    <xf numFmtId="4" fontId="59" fillId="0" borderId="0" xfId="53" applyNumberFormat="1" applyFont="1" applyFill="1" applyBorder="1" applyAlignment="1" applyProtection="1">
      <alignment horizontal="right" vertical="center" wrapText="1"/>
    </xf>
    <xf numFmtId="49" fontId="97" fillId="0" borderId="0" xfId="117" applyFont="1" applyFill="1" applyBorder="1" applyAlignment="1" applyProtection="1">
      <alignment horizontal="left" vertical="center"/>
    </xf>
    <xf numFmtId="49" fontId="97" fillId="0" borderId="0" xfId="117" applyFont="1" applyFill="1" applyBorder="1" applyAlignment="1" applyProtection="1">
      <alignment horizontal="left" vertical="center" indent="1"/>
    </xf>
    <xf numFmtId="49" fontId="97" fillId="0" borderId="23" xfId="115" applyFont="1" applyFill="1" applyBorder="1" applyAlignment="1" applyProtection="1">
      <alignment horizontal="left" vertical="center"/>
    </xf>
    <xf numFmtId="49" fontId="97" fillId="0" borderId="25" xfId="115" applyFont="1" applyFill="1" applyBorder="1" applyAlignment="1" applyProtection="1">
      <alignment horizontal="left" vertical="center" indent="1"/>
    </xf>
    <xf numFmtId="49" fontId="97" fillId="0" borderId="25" xfId="115" applyFont="1" applyFill="1" applyBorder="1" applyAlignment="1" applyProtection="1">
      <alignment horizontal="left" vertical="center"/>
    </xf>
    <xf numFmtId="0" fontId="97" fillId="0" borderId="26" xfId="115" applyNumberFormat="1" applyFont="1" applyFill="1" applyBorder="1" applyAlignment="1" applyProtection="1">
      <alignment horizontal="left" vertical="center" indent="1"/>
    </xf>
    <xf numFmtId="49" fontId="53" fillId="5" borderId="12" xfId="27" applyNumberFormat="1" applyFill="1" applyBorder="1" applyAlignment="1" applyProtection="1">
      <alignment horizontal="left" vertical="center" wrapText="1"/>
      <protection locked="0"/>
    </xf>
    <xf numFmtId="49" fontId="8" fillId="0" borderId="5" xfId="53" applyNumberFormat="1" applyFont="1" applyFill="1" applyBorder="1" applyAlignment="1" applyProtection="1">
      <alignment horizontal="left" vertical="center" wrapText="1"/>
    </xf>
    <xf numFmtId="49" fontId="53" fillId="5" borderId="12" xfId="27" applyNumberFormat="1" applyFont="1" applyFill="1" applyBorder="1" applyAlignment="1" applyProtection="1">
      <alignment horizontal="left" vertical="center" wrapText="1"/>
      <protection locked="0"/>
    </xf>
    <xf numFmtId="0" fontId="8" fillId="0" borderId="5" xfId="53" applyFont="1" applyFill="1" applyBorder="1" applyAlignment="1" applyProtection="1">
      <alignment horizontal="center" vertical="center" wrapText="1"/>
    </xf>
    <xf numFmtId="49" fontId="59" fillId="0" borderId="0" xfId="53" applyNumberFormat="1" applyFont="1" applyFill="1" applyAlignment="1" applyProtection="1">
      <alignment horizontal="center" vertical="center" wrapText="1"/>
    </xf>
    <xf numFmtId="49" fontId="55" fillId="0" borderId="0" xfId="53" applyNumberFormat="1" applyFont="1" applyFill="1" applyAlignment="1" applyProtection="1">
      <alignment horizontal="center" vertical="center" wrapText="1"/>
    </xf>
    <xf numFmtId="0" fontId="86" fillId="0" borderId="15" xfId="53" applyFont="1" applyFill="1" applyBorder="1" applyAlignment="1" applyProtection="1">
      <alignment horizontal="center" vertical="center" wrapText="1"/>
    </xf>
    <xf numFmtId="49" fontId="86" fillId="0" borderId="0" xfId="53" applyNumberFormat="1" applyFont="1" applyFill="1" applyBorder="1" applyAlignment="1" applyProtection="1">
      <alignment horizontal="center" vertical="center" wrapText="1"/>
    </xf>
    <xf numFmtId="0" fontId="86" fillId="0" borderId="0" xfId="47" applyFont="1" applyFill="1" applyProtection="1"/>
    <xf numFmtId="0" fontId="102" fillId="0" borderId="0" xfId="47" applyFont="1" applyFill="1" applyBorder="1" applyAlignment="1" applyProtection="1">
      <alignment horizontal="center" vertical="center"/>
    </xf>
    <xf numFmtId="0" fontId="102" fillId="0" borderId="0" xfId="53" applyFont="1" applyFill="1" applyBorder="1" applyAlignment="1" applyProtection="1">
      <alignment horizontal="center" vertical="center" wrapText="1"/>
    </xf>
    <xf numFmtId="49" fontId="8" fillId="9" borderId="5" xfId="53" applyNumberFormat="1" applyFont="1" applyFill="1" applyBorder="1" applyAlignment="1" applyProtection="1">
      <alignment horizontal="center" vertical="center" wrapText="1"/>
      <protection locked="0"/>
    </xf>
    <xf numFmtId="0" fontId="8" fillId="0" borderId="0" xfId="50" applyFont="1" applyFill="1" applyAlignment="1" applyProtection="1">
      <alignment vertical="top" wrapText="1"/>
    </xf>
    <xf numFmtId="49" fontId="53" fillId="5" borderId="5" xfId="27" applyNumberFormat="1" applyFill="1" applyBorder="1" applyAlignment="1" applyProtection="1">
      <alignment horizontal="left" vertical="center" wrapText="1"/>
      <protection locked="0"/>
    </xf>
    <xf numFmtId="22" fontId="8" fillId="0" borderId="0" xfId="47" applyNumberFormat="1" applyFont="1" applyAlignment="1" applyProtection="1">
      <alignment horizontal="left" vertical="center" wrapText="1"/>
    </xf>
    <xf numFmtId="49" fontId="8" fillId="0" borderId="5" xfId="51" applyNumberFormat="1" applyFont="1" applyFill="1" applyBorder="1" applyAlignment="1" applyProtection="1">
      <alignment horizontal="center" vertical="center" wrapText="1"/>
    </xf>
    <xf numFmtId="49" fontId="0" fillId="0" borderId="0" xfId="0" applyFill="1" applyBorder="1" applyProtection="1">
      <alignment vertical="top"/>
    </xf>
    <xf numFmtId="170" fontId="8" fillId="0" borderId="5" xfId="53" applyNumberFormat="1" applyFont="1" applyFill="1" applyBorder="1" applyAlignment="1" applyProtection="1">
      <alignment horizontal="center" vertical="center" wrapText="1"/>
    </xf>
    <xf numFmtId="49" fontId="30" fillId="0" borderId="13" xfId="32" applyNumberFormat="1" applyFont="1" applyFill="1" applyBorder="1" applyAlignment="1" applyProtection="1">
      <alignment horizontal="center" vertical="center" wrapText="1"/>
    </xf>
    <xf numFmtId="49" fontId="8" fillId="0" borderId="0" xfId="51" applyNumberFormat="1" applyFont="1" applyFill="1" applyBorder="1" applyAlignment="1" applyProtection="1">
      <alignment horizontal="center" vertical="center" wrapText="1"/>
    </xf>
    <xf numFmtId="0" fontId="8" fillId="0" borderId="5" xfId="53" applyFont="1" applyFill="1" applyBorder="1" applyAlignment="1" applyProtection="1">
      <alignment horizontal="center" vertical="center" wrapText="1"/>
    </xf>
    <xf numFmtId="0" fontId="8" fillId="0" borderId="0" xfId="43" applyFont="1" applyFill="1" applyBorder="1" applyAlignment="1" applyProtection="1">
      <alignment horizontal="right" vertical="center" wrapText="1"/>
    </xf>
    <xf numFmtId="49" fontId="8" fillId="0" borderId="5" xfId="32" applyNumberFormat="1" applyFont="1" applyFill="1" applyBorder="1" applyAlignment="1" applyProtection="1">
      <alignment horizontal="center" vertical="center" wrapText="1"/>
    </xf>
    <xf numFmtId="0" fontId="8" fillId="0" borderId="5" xfId="43" applyFont="1" applyFill="1" applyBorder="1" applyAlignment="1" applyProtection="1">
      <alignment horizontal="center" vertical="center" wrapText="1"/>
    </xf>
    <xf numFmtId="0" fontId="8" fillId="0" borderId="0" xfId="53" applyFont="1" applyFill="1" applyAlignment="1" applyProtection="1">
      <alignment horizontal="left" vertical="top" wrapText="1"/>
    </xf>
    <xf numFmtId="0" fontId="8" fillId="0" borderId="5" xfId="32" applyFont="1" applyFill="1" applyBorder="1" applyAlignment="1" applyProtection="1">
      <alignment horizontal="center" vertical="center" wrapText="1"/>
    </xf>
    <xf numFmtId="0" fontId="8" fillId="0" borderId="12" xfId="32" applyFont="1" applyFill="1" applyBorder="1" applyAlignment="1" applyProtection="1">
      <alignment horizontal="left" vertical="top" wrapText="1"/>
    </xf>
    <xf numFmtId="0" fontId="59" fillId="0" borderId="0" xfId="53" applyNumberFormat="1" applyFont="1" applyFill="1" applyAlignment="1" applyProtection="1">
      <alignment horizontal="center" vertical="center" wrapText="1"/>
    </xf>
    <xf numFmtId="0" fontId="59" fillId="0" borderId="0" xfId="53" applyFont="1" applyFill="1" applyAlignment="1" applyProtection="1">
      <alignment horizontal="center" vertical="center" wrapText="1"/>
    </xf>
    <xf numFmtId="49" fontId="8" fillId="0" borderId="5" xfId="53" applyNumberFormat="1" applyFont="1" applyFill="1" applyBorder="1" applyAlignment="1" applyProtection="1">
      <alignment horizontal="center" vertical="center" wrapText="1"/>
    </xf>
    <xf numFmtId="49" fontId="8" fillId="9" borderId="5" xfId="53" applyNumberFormat="1" applyFont="1" applyFill="1" applyBorder="1" applyAlignment="1" applyProtection="1">
      <alignment horizontal="center" vertical="center" wrapText="1"/>
      <protection locked="0"/>
    </xf>
    <xf numFmtId="0" fontId="8" fillId="0" borderId="5" xfId="53" applyNumberFormat="1" applyFont="1" applyFill="1" applyBorder="1" applyAlignment="1" applyProtection="1">
      <alignment horizontal="left" vertical="center" wrapText="1"/>
    </xf>
    <xf numFmtId="0" fontId="0" fillId="0" borderId="5" xfId="0" applyNumberFormat="1" applyFill="1" applyBorder="1" applyAlignment="1">
      <alignment horizontal="center" vertical="center"/>
    </xf>
    <xf numFmtId="14" fontId="49" fillId="0" borderId="5" xfId="51" applyNumberFormat="1" applyFont="1" applyFill="1" applyBorder="1" applyAlignment="1" applyProtection="1">
      <alignment horizontal="center" vertical="center" wrapText="1"/>
    </xf>
    <xf numFmtId="14" fontId="8" fillId="7" borderId="5" xfId="51" applyNumberFormat="1" applyFont="1" applyFill="1" applyBorder="1" applyAlignment="1" applyProtection="1">
      <alignment horizontal="left" vertical="center" wrapText="1" indent="1"/>
    </xf>
    <xf numFmtId="49" fontId="8" fillId="7" borderId="5" xfId="51" applyNumberFormat="1" applyFont="1" applyFill="1" applyBorder="1" applyAlignment="1" applyProtection="1">
      <alignment horizontal="center" vertical="center" wrapText="1"/>
    </xf>
    <xf numFmtId="0" fontId="8" fillId="7" borderId="27" xfId="50" applyNumberFormat="1" applyFont="1" applyFill="1" applyBorder="1" applyAlignment="1" applyProtection="1">
      <alignment horizontal="center" vertical="center" wrapText="1"/>
    </xf>
    <xf numFmtId="0" fontId="8" fillId="7" borderId="5" xfId="51" applyNumberFormat="1" applyFont="1" applyFill="1" applyBorder="1" applyAlignment="1" applyProtection="1">
      <alignment horizontal="center" vertical="center" wrapText="1"/>
    </xf>
    <xf numFmtId="49" fontId="0" fillId="7" borderId="27" xfId="51" applyNumberFormat="1" applyFont="1" applyFill="1" applyBorder="1" applyAlignment="1" applyProtection="1">
      <alignment horizontal="center" vertical="center" wrapText="1"/>
    </xf>
    <xf numFmtId="49" fontId="34" fillId="0" borderId="5" xfId="32" applyNumberFormat="1" applyFont="1" applyFill="1" applyBorder="1" applyAlignment="1" applyProtection="1">
      <alignment horizontal="center" vertical="top" wrapText="1"/>
    </xf>
    <xf numFmtId="0" fontId="34" fillId="0" borderId="0" xfId="53" applyFont="1" applyFill="1" applyBorder="1" applyAlignment="1" applyProtection="1">
      <alignment horizontal="center" vertical="top" wrapText="1"/>
    </xf>
    <xf numFmtId="173" fontId="8" fillId="0" borderId="5" xfId="53" applyNumberFormat="1" applyFont="1" applyFill="1" applyBorder="1" applyAlignment="1" applyProtection="1">
      <alignment horizontal="right" vertical="center" wrapText="1"/>
    </xf>
    <xf numFmtId="49" fontId="57" fillId="7" borderId="5" xfId="35" applyNumberFormat="1" applyFont="1" applyFill="1" applyBorder="1" applyAlignment="1" applyProtection="1">
      <alignment horizontal="left" vertical="center" wrapText="1" indent="1"/>
    </xf>
    <xf numFmtId="49" fontId="8" fillId="0" borderId="0" xfId="39" applyProtection="1">
      <alignment vertical="top"/>
    </xf>
    <xf numFmtId="0" fontId="8" fillId="0" borderId="5" xfId="115" applyNumberFormat="1" applyFont="1" applyFill="1" applyBorder="1" applyAlignment="1" applyProtection="1">
      <alignment horizontal="left" vertical="center" wrapText="1" indent="1"/>
    </xf>
    <xf numFmtId="0" fontId="8" fillId="0" borderId="20" xfId="53" applyFont="1" applyFill="1" applyBorder="1" applyAlignment="1" applyProtection="1">
      <alignment horizontal="center" vertical="center" wrapText="1"/>
    </xf>
    <xf numFmtId="49" fontId="34" fillId="0" borderId="0" xfId="53" applyNumberFormat="1" applyFont="1" applyFill="1" applyBorder="1" applyAlignment="1" applyProtection="1">
      <alignment horizontal="center" vertical="top" wrapText="1"/>
    </xf>
    <xf numFmtId="4" fontId="8" fillId="5" borderId="5" xfId="53" applyNumberFormat="1" applyFont="1" applyFill="1" applyBorder="1" applyAlignment="1" applyProtection="1">
      <alignment horizontal="right" vertical="center" wrapText="1"/>
      <protection locked="0"/>
    </xf>
    <xf numFmtId="173" fontId="8" fillId="9" borderId="5" xfId="53" applyNumberFormat="1" applyFont="1" applyFill="1" applyBorder="1" applyAlignment="1" applyProtection="1">
      <alignment horizontal="right" vertical="center" wrapText="1"/>
      <protection locked="0"/>
    </xf>
    <xf numFmtId="49" fontId="8" fillId="0" borderId="54" xfId="53" applyNumberFormat="1" applyFont="1" applyFill="1" applyBorder="1" applyAlignment="1" applyProtection="1">
      <alignment horizontal="center" vertical="center" wrapText="1"/>
    </xf>
    <xf numFmtId="49" fontId="55" fillId="0" borderId="0" xfId="53" applyNumberFormat="1" applyFont="1" applyFill="1" applyAlignment="1" applyProtection="1">
      <alignment horizontal="center" vertical="center" wrapText="1"/>
    </xf>
    <xf numFmtId="0" fontId="8" fillId="0" borderId="0" xfId="53" applyFont="1" applyFill="1" applyAlignment="1" applyProtection="1">
      <alignment vertical="center" wrapText="1"/>
    </xf>
    <xf numFmtId="0" fontId="13" fillId="0" borderId="0" xfId="53" applyFont="1" applyFill="1" applyAlignment="1" applyProtection="1">
      <alignment vertical="center" wrapText="1"/>
    </xf>
    <xf numFmtId="49" fontId="0" fillId="0" borderId="0" xfId="0" applyFill="1" applyProtection="1">
      <alignment vertical="top"/>
    </xf>
    <xf numFmtId="0" fontId="55" fillId="0" borderId="0" xfId="53" applyFont="1" applyFill="1" applyAlignment="1" applyProtection="1">
      <alignment vertical="center" wrapText="1"/>
    </xf>
    <xf numFmtId="0" fontId="8" fillId="12" borderId="7" xfId="47" applyFont="1" applyFill="1" applyBorder="1" applyAlignment="1">
      <alignment horizontal="center" vertical="center"/>
    </xf>
    <xf numFmtId="0" fontId="8" fillId="12" borderId="17" xfId="47" applyFont="1" applyFill="1" applyBorder="1" applyAlignment="1">
      <alignment horizontal="center" vertical="center"/>
    </xf>
    <xf numFmtId="0" fontId="8" fillId="0" borderId="5" xfId="47" applyFont="1" applyFill="1" applyBorder="1" applyAlignment="1" applyProtection="1">
      <alignment horizontal="center" vertical="center"/>
    </xf>
    <xf numFmtId="49" fontId="8" fillId="5" borderId="5" xfId="47" applyNumberFormat="1" applyFont="1" applyFill="1" applyBorder="1" applyAlignment="1" applyProtection="1">
      <alignment horizontal="left" vertical="center" wrapText="1"/>
      <protection locked="0"/>
    </xf>
    <xf numFmtId="49" fontId="52" fillId="0" borderId="0" xfId="0" applyFont="1" applyFill="1" applyProtection="1">
      <alignment vertical="top"/>
    </xf>
    <xf numFmtId="0" fontId="8" fillId="0" borderId="5" xfId="53" applyFont="1" applyFill="1" applyBorder="1" applyAlignment="1" applyProtection="1">
      <alignment horizontal="center" vertical="center" wrapText="1"/>
    </xf>
    <xf numFmtId="0" fontId="59" fillId="0" borderId="0" xfId="53" applyFont="1" applyFill="1" applyAlignment="1" applyProtection="1">
      <alignment vertical="center" wrapText="1"/>
    </xf>
    <xf numFmtId="0" fontId="8" fillId="0" borderId="5" xfId="53" applyFont="1" applyFill="1" applyBorder="1" applyAlignment="1" applyProtection="1">
      <alignment vertical="center" wrapText="1"/>
    </xf>
    <xf numFmtId="49" fontId="8" fillId="0" borderId="5" xfId="53" applyNumberFormat="1" applyFont="1" applyFill="1" applyBorder="1" applyAlignment="1" applyProtection="1">
      <alignment horizontal="center" vertical="center" wrapText="1"/>
    </xf>
    <xf numFmtId="0" fontId="93" fillId="0" borderId="0" xfId="53" applyFont="1" applyFill="1" applyAlignment="1" applyProtection="1">
      <alignment vertical="center" wrapText="1"/>
    </xf>
    <xf numFmtId="0" fontId="75" fillId="0" borderId="0" xfId="53" applyFont="1" applyFill="1" applyAlignment="1" applyProtection="1">
      <alignment vertical="center" wrapText="1"/>
    </xf>
    <xf numFmtId="49" fontId="8" fillId="9" borderId="5" xfId="53" applyNumberFormat="1" applyFont="1" applyFill="1" applyBorder="1" applyAlignment="1" applyProtection="1">
      <alignment horizontal="left" vertical="center" wrapText="1" indent="1"/>
      <protection locked="0"/>
    </xf>
    <xf numFmtId="4" fontId="8" fillId="5" borderId="5" xfId="53" applyNumberFormat="1" applyFont="1" applyFill="1" applyBorder="1" applyAlignment="1" applyProtection="1">
      <alignment horizontal="right" vertical="center" wrapText="1"/>
      <protection locked="0"/>
    </xf>
    <xf numFmtId="0" fontId="8" fillId="0" borderId="14" xfId="53" applyFont="1" applyFill="1" applyBorder="1" applyAlignment="1" applyProtection="1">
      <alignment vertical="top" wrapText="1"/>
    </xf>
    <xf numFmtId="0" fontId="4" fillId="0" borderId="0" xfId="54" applyNumberFormat="1"/>
    <xf numFmtId="4" fontId="8" fillId="9" borderId="5" xfId="53" applyNumberFormat="1" applyFont="1" applyFill="1" applyBorder="1" applyAlignment="1" applyProtection="1">
      <alignment horizontal="right" vertical="center" wrapText="1"/>
      <protection locked="0"/>
    </xf>
    <xf numFmtId="173" fontId="8" fillId="5" borderId="5" xfId="53" applyNumberFormat="1" applyFont="1" applyFill="1" applyBorder="1" applyAlignment="1" applyProtection="1">
      <alignment horizontal="right" vertical="center" wrapText="1"/>
      <protection locked="0"/>
    </xf>
    <xf numFmtId="49" fontId="53" fillId="9" borderId="5" xfId="27" applyNumberFormat="1" applyFont="1" applyFill="1" applyBorder="1" applyAlignment="1" applyProtection="1">
      <alignment horizontal="left" vertical="center" wrapText="1"/>
      <protection locked="0"/>
    </xf>
    <xf numFmtId="49" fontId="53" fillId="5" borderId="5" xfId="27" applyNumberFormat="1" applyFont="1" applyFill="1" applyBorder="1" applyAlignment="1" applyProtection="1">
      <alignment horizontal="left" vertical="center" wrapText="1"/>
      <protection locked="0"/>
    </xf>
    <xf numFmtId="49" fontId="34" fillId="0" borderId="0" xfId="0" applyFont="1" applyFill="1" applyAlignment="1" applyProtection="1">
      <alignment horizontal="center" vertical="top" wrapText="1"/>
    </xf>
    <xf numFmtId="49" fontId="34" fillId="0" borderId="0" xfId="53" applyNumberFormat="1" applyFont="1" applyFill="1" applyBorder="1" applyAlignment="1" applyProtection="1">
      <alignment horizontal="center" vertical="top" wrapText="1"/>
    </xf>
    <xf numFmtId="49" fontId="8" fillId="9" borderId="5" xfId="53" applyNumberFormat="1" applyFont="1" applyFill="1" applyBorder="1" applyAlignment="1" applyProtection="1">
      <alignment horizontal="left" vertical="center" wrapText="1" indent="2"/>
      <protection locked="0"/>
    </xf>
    <xf numFmtId="0" fontId="17" fillId="0" borderId="0" xfId="40" applyNumberFormat="1" applyFont="1" applyFill="1" applyBorder="1" applyAlignment="1" applyProtection="1">
      <alignment horizontal="justify" vertical="top" wrapText="1"/>
    </xf>
    <xf numFmtId="49" fontId="17" fillId="0" borderId="0" xfId="40" applyFont="1" applyFill="1" applyBorder="1" applyAlignment="1" applyProtection="1">
      <alignment horizontal="left" vertical="top" wrapText="1" indent="1"/>
    </xf>
    <xf numFmtId="49" fontId="17" fillId="0" borderId="9" xfId="40" applyFont="1" applyFill="1" applyBorder="1" applyAlignment="1" applyProtection="1">
      <alignment vertical="center" wrapText="1"/>
    </xf>
    <xf numFmtId="49" fontId="17" fillId="0" borderId="0" xfId="40" applyFont="1" applyFill="1" applyBorder="1" applyAlignment="1" applyProtection="1">
      <alignment vertical="center" wrapText="1"/>
    </xf>
    <xf numFmtId="0" fontId="0" fillId="0" borderId="0" xfId="0" applyNumberFormat="1" applyFill="1" applyProtection="1">
      <alignment vertical="top"/>
    </xf>
    <xf numFmtId="0" fontId="0" fillId="0" borderId="0" xfId="0" applyNumberFormat="1" applyFill="1" applyAlignment="1" applyProtection="1">
      <alignment vertical="center"/>
    </xf>
    <xf numFmtId="0" fontId="21" fillId="13" borderId="29" xfId="25" applyNumberFormat="1" applyFont="1" applyFill="1" applyBorder="1" applyAlignment="1" applyProtection="1">
      <alignment horizontal="left" vertical="center" wrapText="1" indent="1"/>
    </xf>
    <xf numFmtId="0" fontId="21" fillId="13" borderId="31" xfId="25" applyNumberFormat="1" applyFont="1" applyFill="1" applyBorder="1" applyAlignment="1" applyProtection="1">
      <alignment horizontal="left" vertical="center" wrapText="1" indent="1"/>
    </xf>
    <xf numFmtId="0" fontId="21" fillId="13" borderId="30" xfId="25" applyNumberFormat="1" applyFont="1" applyFill="1" applyBorder="1" applyAlignment="1" applyProtection="1">
      <alignment horizontal="left" vertical="center" wrapText="1" indent="1"/>
    </xf>
    <xf numFmtId="49" fontId="17" fillId="0" borderId="9" xfId="40" applyFont="1" applyFill="1" applyBorder="1" applyAlignment="1" applyProtection="1">
      <alignment horizontal="left" vertical="center" wrapText="1"/>
    </xf>
    <xf numFmtId="49" fontId="17" fillId="0" borderId="0" xfId="40" applyFont="1" applyFill="1" applyBorder="1" applyAlignment="1" applyProtection="1">
      <alignment horizontal="left" vertical="center" wrapText="1"/>
    </xf>
    <xf numFmtId="49" fontId="28" fillId="0" borderId="0" xfId="30" applyNumberFormat="1" applyFont="1" applyFill="1" applyBorder="1" applyAlignment="1" applyProtection="1">
      <alignment horizontal="left" vertical="top" wrapText="1" indent="1"/>
    </xf>
    <xf numFmtId="0" fontId="17" fillId="0" borderId="0" xfId="40" applyNumberFormat="1" applyFont="1" applyFill="1" applyBorder="1" applyAlignment="1" applyProtection="1">
      <alignment horizontal="justify" vertical="center" wrapText="1"/>
    </xf>
    <xf numFmtId="49" fontId="17" fillId="0" borderId="0" xfId="40" applyFont="1" applyFill="1" applyBorder="1" applyAlignment="1" applyProtection="1">
      <alignment horizontal="left" wrapText="1"/>
    </xf>
    <xf numFmtId="0" fontId="21" fillId="0" borderId="0" xfId="19" applyFont="1" applyFill="1" applyBorder="1" applyAlignment="1" applyProtection="1">
      <alignment horizontal="left" vertical="center" wrapText="1"/>
    </xf>
    <xf numFmtId="49" fontId="63" fillId="0" borderId="0" xfId="28" applyNumberFormat="1" applyFont="1" applyFill="1" applyBorder="1" applyAlignment="1" applyProtection="1">
      <alignment horizontal="left" vertical="top" wrapText="1"/>
    </xf>
    <xf numFmtId="0" fontId="21" fillId="0" borderId="16" xfId="19" applyFont="1" applyFill="1" applyBorder="1" applyAlignment="1" applyProtection="1">
      <alignment horizontal="left" vertical="center" wrapText="1"/>
    </xf>
    <xf numFmtId="0" fontId="21" fillId="0" borderId="21" xfId="19" applyFont="1" applyFill="1" applyBorder="1" applyAlignment="1" applyProtection="1">
      <alignment horizontal="left" vertical="center" wrapText="1"/>
    </xf>
    <xf numFmtId="0" fontId="21" fillId="0" borderId="24" xfId="19" applyFont="1" applyFill="1" applyBorder="1" applyAlignment="1" applyProtection="1">
      <alignment horizontal="left" vertical="center" wrapText="1"/>
    </xf>
    <xf numFmtId="0" fontId="17" fillId="0" borderId="0" xfId="46" applyFont="1" applyFill="1" applyBorder="1" applyAlignment="1" applyProtection="1">
      <alignment vertical="top" wrapText="1"/>
    </xf>
    <xf numFmtId="49" fontId="53" fillId="0" borderId="0" xfId="27" applyNumberFormat="1" applyBorder="1" applyAlignment="1" applyProtection="1">
      <alignment vertical="center"/>
    </xf>
    <xf numFmtId="0" fontId="21" fillId="0" borderId="0" xfId="19" applyFont="1" applyFill="1" applyBorder="1" applyAlignment="1" applyProtection="1">
      <alignment horizontal="left" vertical="top" wrapText="1"/>
    </xf>
    <xf numFmtId="49" fontId="17" fillId="0" borderId="0" xfId="40" applyFont="1" applyFill="1" applyBorder="1" applyAlignment="1" applyProtection="1">
      <alignment horizontal="justify" vertical="justify" wrapText="1"/>
    </xf>
    <xf numFmtId="49" fontId="0" fillId="0" borderId="0" xfId="0" applyFill="1" applyBorder="1" applyProtection="1">
      <alignment vertical="top"/>
    </xf>
    <xf numFmtId="0" fontId="36" fillId="0" borderId="0" xfId="40" applyNumberFormat="1" applyFont="1" applyFill="1" applyBorder="1" applyAlignment="1" applyProtection="1">
      <alignment horizontal="left" vertical="center" wrapText="1"/>
    </xf>
    <xf numFmtId="0" fontId="35" fillId="0" borderId="0" xfId="40" applyNumberFormat="1" applyFont="1" applyFill="1" applyBorder="1" applyAlignment="1" applyProtection="1">
      <alignment horizontal="justify" vertical="top" wrapText="1"/>
    </xf>
    <xf numFmtId="0" fontId="8" fillId="0" borderId="31" xfId="50" applyFont="1" applyFill="1" applyBorder="1" applyAlignment="1" applyProtection="1">
      <alignment horizontal="left" vertical="center" wrapText="1" indent="1"/>
    </xf>
    <xf numFmtId="0" fontId="8" fillId="0" borderId="0" xfId="50" applyFont="1" applyFill="1" applyAlignment="1" applyProtection="1">
      <alignment horizontal="justify" vertical="top" wrapText="1"/>
    </xf>
    <xf numFmtId="14" fontId="8" fillId="7" borderId="5" xfId="51" applyNumberFormat="1" applyFont="1" applyFill="1" applyBorder="1" applyAlignment="1" applyProtection="1">
      <alignment horizontal="left" vertical="center" wrapText="1" indent="1"/>
    </xf>
    <xf numFmtId="0" fontId="34" fillId="0" borderId="16" xfId="53" applyFont="1" applyFill="1" applyBorder="1" applyAlignment="1" applyProtection="1">
      <alignment horizontal="center" vertical="top" wrapText="1"/>
    </xf>
    <xf numFmtId="0" fontId="30" fillId="0" borderId="16" xfId="53" applyFont="1" applyFill="1" applyBorder="1" applyAlignment="1" applyProtection="1">
      <alignment horizontal="center" vertical="top" wrapText="1"/>
    </xf>
    <xf numFmtId="0" fontId="8" fillId="0" borderId="5" xfId="53" applyFont="1" applyFill="1" applyBorder="1" applyAlignment="1" applyProtection="1">
      <alignment horizontal="center" vertical="center" wrapText="1"/>
    </xf>
    <xf numFmtId="0" fontId="8" fillId="7" borderId="15" xfId="53" applyNumberFormat="1" applyFont="1" applyFill="1" applyBorder="1" applyAlignment="1" applyProtection="1">
      <alignment horizontal="left" vertical="center" wrapText="1" indent="1"/>
    </xf>
    <xf numFmtId="0" fontId="8" fillId="9" borderId="21" xfId="53" applyNumberFormat="1" applyFont="1" applyFill="1" applyBorder="1" applyAlignment="1" applyProtection="1">
      <alignment horizontal="left" vertical="center" wrapText="1" indent="1"/>
    </xf>
    <xf numFmtId="0" fontId="8" fillId="9" borderId="22" xfId="53" applyNumberFormat="1" applyFont="1" applyFill="1" applyBorder="1" applyAlignment="1" applyProtection="1">
      <alignment horizontal="left" vertical="center" wrapText="1" indent="1"/>
    </xf>
    <xf numFmtId="14" fontId="34" fillId="0" borderId="15" xfId="51" applyNumberFormat="1" applyFont="1" applyFill="1" applyBorder="1" applyAlignment="1" applyProtection="1">
      <alignment horizontal="center" vertical="top" wrapText="1"/>
    </xf>
    <xf numFmtId="14" fontId="34" fillId="0" borderId="21" xfId="51" applyNumberFormat="1" applyFont="1" applyFill="1" applyBorder="1" applyAlignment="1" applyProtection="1">
      <alignment horizontal="center" vertical="top" wrapText="1"/>
    </xf>
    <xf numFmtId="14" fontId="49" fillId="0" borderId="22" xfId="51" applyNumberFormat="1" applyFont="1" applyFill="1" applyBorder="1" applyAlignment="1" applyProtection="1">
      <alignment horizontal="center" vertical="top" wrapText="1"/>
    </xf>
    <xf numFmtId="170" fontId="8" fillId="0" borderId="12" xfId="53" applyNumberFormat="1" applyFont="1" applyFill="1" applyBorder="1" applyAlignment="1" applyProtection="1">
      <alignment horizontal="center" vertical="center" wrapText="1"/>
    </xf>
    <xf numFmtId="170" fontId="8" fillId="0" borderId="14" xfId="53" applyNumberFormat="1" applyFont="1" applyFill="1" applyBorder="1" applyAlignment="1" applyProtection="1">
      <alignment horizontal="center" vertical="center" wrapText="1"/>
    </xf>
    <xf numFmtId="170" fontId="8" fillId="0" borderId="5" xfId="53" applyNumberFormat="1" applyFont="1" applyFill="1" applyBorder="1" applyAlignment="1" applyProtection="1">
      <alignment horizontal="center" vertical="center" wrapText="1"/>
    </xf>
    <xf numFmtId="49" fontId="30" fillId="0" borderId="13" xfId="32" applyNumberFormat="1" applyFont="1" applyFill="1" applyBorder="1" applyAlignment="1" applyProtection="1">
      <alignment horizontal="center" vertical="center" wrapText="1"/>
    </xf>
    <xf numFmtId="0" fontId="21" fillId="0" borderId="14" xfId="31" applyFont="1" applyFill="1" applyBorder="1" applyAlignment="1" applyProtection="1">
      <alignment horizontal="left" vertical="center" wrapText="1" indent="1"/>
    </xf>
    <xf numFmtId="0" fontId="21" fillId="0" borderId="5" xfId="31" applyFont="1" applyFill="1" applyBorder="1" applyAlignment="1" applyProtection="1">
      <alignment horizontal="left" vertical="center" wrapText="1" indent="1"/>
    </xf>
    <xf numFmtId="0" fontId="21" fillId="0" borderId="12" xfId="31" applyFont="1" applyFill="1" applyBorder="1" applyAlignment="1" applyProtection="1">
      <alignment horizontal="left" vertical="center" wrapText="1" indent="1"/>
    </xf>
    <xf numFmtId="0" fontId="8" fillId="0" borderId="0" xfId="53" applyFont="1" applyFill="1" applyBorder="1" applyAlignment="1" applyProtection="1">
      <alignment horizontal="center" vertical="center" wrapText="1"/>
    </xf>
    <xf numFmtId="49" fontId="8" fillId="0" borderId="0" xfId="51" applyNumberFormat="1" applyFont="1" applyFill="1" applyBorder="1" applyAlignment="1" applyProtection="1">
      <alignment horizontal="center" vertical="center" wrapText="1"/>
    </xf>
    <xf numFmtId="4" fontId="8" fillId="0" borderId="5" xfId="33" applyFont="1" applyFill="1" applyBorder="1" applyAlignment="1" applyProtection="1">
      <alignment horizontal="center" vertical="center" wrapText="1"/>
    </xf>
    <xf numFmtId="0" fontId="8" fillId="0" borderId="25" xfId="53" applyFont="1" applyFill="1" applyBorder="1" applyAlignment="1" applyProtection="1">
      <alignment horizontal="left" vertical="center" wrapText="1"/>
    </xf>
    <xf numFmtId="49" fontId="8" fillId="7" borderId="5" xfId="51" applyNumberFormat="1" applyFont="1" applyFill="1" applyBorder="1" applyAlignment="1" applyProtection="1">
      <alignment horizontal="center" vertical="center" wrapText="1"/>
    </xf>
    <xf numFmtId="49" fontId="8" fillId="11" borderId="5" xfId="51" applyNumberFormat="1" applyFont="1" applyFill="1" applyBorder="1" applyAlignment="1" applyProtection="1">
      <alignment horizontal="center" vertical="center" wrapText="1"/>
    </xf>
    <xf numFmtId="49" fontId="8" fillId="0" borderId="5" xfId="32" applyNumberFormat="1" applyFont="1" applyFill="1" applyBorder="1" applyAlignment="1" applyProtection="1">
      <alignment horizontal="center" vertical="center" wrapText="1"/>
    </xf>
    <xf numFmtId="0" fontId="8" fillId="7" borderId="15" xfId="51" applyNumberFormat="1" applyFont="1" applyFill="1" applyBorder="1" applyAlignment="1" applyProtection="1">
      <alignment horizontal="left" vertical="center" wrapText="1" indent="2"/>
    </xf>
    <xf numFmtId="0" fontId="8" fillId="11" borderId="21" xfId="51" applyNumberFormat="1" applyFont="1" applyFill="1" applyBorder="1" applyAlignment="1" applyProtection="1">
      <alignment horizontal="left" vertical="center" wrapText="1" indent="2"/>
    </xf>
    <xf numFmtId="0" fontId="8" fillId="11" borderId="22" xfId="51" applyNumberFormat="1" applyFont="1" applyFill="1" applyBorder="1" applyAlignment="1" applyProtection="1">
      <alignment horizontal="left" vertical="center" wrapText="1" indent="2"/>
    </xf>
    <xf numFmtId="49" fontId="8" fillId="7" borderId="12" xfId="51" applyNumberFormat="1" applyFont="1" applyFill="1" applyBorder="1" applyAlignment="1" applyProtection="1">
      <alignment horizontal="center" vertical="center" wrapText="1"/>
    </xf>
    <xf numFmtId="49" fontId="8" fillId="11" borderId="12" xfId="51" applyNumberFormat="1" applyFont="1" applyFill="1" applyBorder="1" applyAlignment="1" applyProtection="1">
      <alignment horizontal="center" vertical="center" wrapText="1"/>
    </xf>
    <xf numFmtId="14" fontId="49" fillId="0" borderId="5" xfId="51" applyNumberFormat="1" applyFont="1" applyFill="1" applyBorder="1" applyAlignment="1" applyProtection="1">
      <alignment horizontal="center" vertical="center" wrapText="1"/>
    </xf>
    <xf numFmtId="0" fontId="8" fillId="0" borderId="14" xfId="53" applyFont="1" applyFill="1" applyBorder="1" applyAlignment="1" applyProtection="1">
      <alignment horizontal="center" vertical="center" wrapText="1"/>
    </xf>
    <xf numFmtId="0" fontId="57" fillId="7" borderId="15" xfId="35" applyNumberFormat="1" applyFont="1" applyFill="1" applyBorder="1" applyAlignment="1" applyProtection="1">
      <alignment horizontal="left" vertical="center" wrapText="1" indent="1"/>
    </xf>
    <xf numFmtId="0" fontId="57" fillId="9" borderId="22" xfId="35" applyNumberFormat="1" applyFont="1" applyFill="1" applyBorder="1" applyAlignment="1" applyProtection="1">
      <alignment horizontal="left" vertical="center" wrapText="1" indent="1"/>
    </xf>
    <xf numFmtId="0" fontId="57" fillId="0" borderId="5" xfId="38" applyNumberFormat="1" applyFont="1" applyBorder="1" applyAlignment="1" applyProtection="1">
      <alignment horizontal="center" vertical="center" wrapText="1"/>
    </xf>
    <xf numFmtId="49" fontId="30" fillId="0" borderId="12" xfId="32" applyNumberFormat="1" applyFont="1" applyFill="1" applyBorder="1" applyAlignment="1" applyProtection="1">
      <alignment horizontal="center" vertical="center" wrapText="1"/>
    </xf>
    <xf numFmtId="49" fontId="30" fillId="0" borderId="14" xfId="32" applyNumberFormat="1" applyFont="1" applyFill="1" applyBorder="1" applyAlignment="1" applyProtection="1">
      <alignment horizontal="center" vertical="center" wrapText="1"/>
    </xf>
    <xf numFmtId="0" fontId="8" fillId="0" borderId="29" xfId="53" applyFont="1" applyFill="1" applyBorder="1" applyAlignment="1" applyProtection="1">
      <alignment horizontal="center" vertical="center" wrapText="1"/>
    </xf>
    <xf numFmtId="0" fontId="8" fillId="0" borderId="30" xfId="53" applyFont="1" applyFill="1" applyBorder="1" applyAlignment="1" applyProtection="1">
      <alignment horizontal="center" vertical="center" wrapText="1"/>
    </xf>
    <xf numFmtId="0" fontId="8" fillId="0" borderId="0" xfId="43" applyFont="1" applyFill="1" applyBorder="1" applyAlignment="1" applyProtection="1">
      <alignment horizontal="right" vertical="center" wrapText="1"/>
    </xf>
    <xf numFmtId="14" fontId="49" fillId="0" borderId="15" xfId="51" applyNumberFormat="1" applyFont="1" applyFill="1" applyBorder="1" applyAlignment="1" applyProtection="1">
      <alignment horizontal="center" vertical="center" wrapText="1"/>
    </xf>
    <xf numFmtId="14" fontId="49" fillId="0" borderId="21" xfId="51" applyNumberFormat="1" applyFont="1" applyFill="1" applyBorder="1" applyAlignment="1" applyProtection="1">
      <alignment horizontal="center" vertical="center" wrapText="1"/>
    </xf>
    <xf numFmtId="0" fontId="8" fillId="15" borderId="0" xfId="43" applyFont="1" applyFill="1" applyBorder="1" applyAlignment="1" applyProtection="1">
      <alignment horizontal="center" vertical="center" wrapText="1"/>
    </xf>
    <xf numFmtId="0" fontId="8" fillId="0" borderId="5" xfId="43" applyFont="1" applyFill="1" applyBorder="1" applyAlignment="1" applyProtection="1">
      <alignment horizontal="center" vertical="center" wrapText="1"/>
    </xf>
    <xf numFmtId="0" fontId="8" fillId="0" borderId="20" xfId="39" applyNumberFormat="1" applyFont="1" applyBorder="1" applyAlignment="1" applyProtection="1">
      <alignment horizontal="left" vertical="center" wrapText="1" indent="1"/>
    </xf>
    <xf numFmtId="0" fontId="8" fillId="0" borderId="15" xfId="39" applyNumberFormat="1" applyFont="1" applyBorder="1" applyAlignment="1" applyProtection="1">
      <alignment horizontal="left" vertical="center" wrapText="1" indent="1"/>
    </xf>
    <xf numFmtId="0" fontId="8" fillId="0" borderId="18" xfId="39" applyNumberFormat="1" applyFont="1" applyBorder="1" applyAlignment="1" applyProtection="1">
      <alignment horizontal="left" vertical="center" wrapText="1" indent="1"/>
    </xf>
    <xf numFmtId="0" fontId="8" fillId="0" borderId="26" xfId="39" applyNumberFormat="1" applyFont="1" applyBorder="1" applyAlignment="1" applyProtection="1">
      <alignment horizontal="left" vertical="center" indent="1"/>
    </xf>
    <xf numFmtId="0" fontId="8" fillId="0" borderId="22" xfId="39" applyNumberFormat="1" applyFont="1" applyBorder="1" applyAlignment="1" applyProtection="1">
      <alignment horizontal="left" vertical="center" indent="1"/>
    </xf>
    <xf numFmtId="0" fontId="8" fillId="0" borderId="23" xfId="39" applyNumberFormat="1" applyFont="1" applyBorder="1" applyAlignment="1" applyProtection="1">
      <alignment horizontal="left" vertical="center" indent="1"/>
    </xf>
    <xf numFmtId="0" fontId="8" fillId="0" borderId="0" xfId="39" applyNumberFormat="1" applyFill="1" applyBorder="1" applyAlignment="1" applyProtection="1">
      <alignment horizontal="center" vertical="center"/>
    </xf>
    <xf numFmtId="0" fontId="8" fillId="0" borderId="0" xfId="31" applyFont="1" applyFill="1" applyBorder="1" applyAlignment="1" applyProtection="1">
      <alignment horizontal="center" vertical="center" wrapText="1"/>
    </xf>
    <xf numFmtId="0" fontId="89" fillId="0" borderId="0" xfId="39" applyNumberFormat="1" applyFont="1" applyFill="1" applyBorder="1" applyAlignment="1" applyProtection="1">
      <alignment horizontal="right" vertical="center"/>
    </xf>
    <xf numFmtId="0" fontId="8" fillId="0" borderId="0" xfId="53" applyFont="1" applyFill="1" applyAlignment="1" applyProtection="1">
      <alignment horizontal="left" vertical="top" wrapText="1"/>
    </xf>
    <xf numFmtId="0" fontId="8" fillId="0" borderId="19" xfId="31" applyFont="1" applyFill="1" applyBorder="1" applyAlignment="1" applyProtection="1">
      <alignment horizontal="left" vertical="center" wrapText="1"/>
    </xf>
    <xf numFmtId="0" fontId="86" fillId="0" borderId="25" xfId="31" applyFont="1" applyFill="1" applyBorder="1" applyAlignment="1" applyProtection="1">
      <alignment horizontal="left" vertical="center" wrapText="1"/>
    </xf>
    <xf numFmtId="49" fontId="0" fillId="13" borderId="12" xfId="0" applyFill="1" applyBorder="1" applyAlignment="1" applyProtection="1">
      <alignment horizontal="left" vertical="center" indent="1"/>
    </xf>
    <xf numFmtId="49" fontId="0" fillId="13" borderId="13" xfId="0" applyFill="1" applyBorder="1" applyAlignment="1" applyProtection="1">
      <alignment horizontal="left" vertical="center" indent="1"/>
    </xf>
    <xf numFmtId="49" fontId="0" fillId="13" borderId="14" xfId="0" applyFill="1" applyBorder="1" applyAlignment="1" applyProtection="1">
      <alignment horizontal="left" vertical="center" indent="1"/>
    </xf>
    <xf numFmtId="0" fontId="8" fillId="0" borderId="22" xfId="53" applyFont="1" applyFill="1" applyBorder="1" applyAlignment="1" applyProtection="1">
      <alignment horizontal="center" vertical="center" wrapText="1"/>
    </xf>
    <xf numFmtId="0" fontId="0" fillId="0" borderId="22" xfId="0" applyNumberFormat="1" applyFill="1" applyBorder="1" applyAlignment="1">
      <alignment horizontal="center" vertical="center"/>
    </xf>
    <xf numFmtId="0" fontId="0" fillId="0" borderId="5" xfId="0" applyNumberFormat="1" applyFill="1" applyBorder="1" applyAlignment="1">
      <alignment horizontal="center" vertical="center"/>
    </xf>
    <xf numFmtId="49" fontId="59" fillId="0" borderId="0" xfId="53" applyNumberFormat="1" applyFont="1" applyFill="1" applyAlignment="1" applyProtection="1">
      <alignment horizontal="center" vertical="center" wrapText="1"/>
    </xf>
    <xf numFmtId="49" fontId="55" fillId="0" borderId="0" xfId="53" applyNumberFormat="1" applyFont="1" applyFill="1" applyAlignment="1" applyProtection="1">
      <alignment horizontal="center" vertical="center" wrapText="1"/>
    </xf>
    <xf numFmtId="0" fontId="21" fillId="0" borderId="14" xfId="55" applyFont="1" applyBorder="1" applyAlignment="1">
      <alignment horizontal="left" vertical="center" wrapText="1" indent="1"/>
    </xf>
    <xf numFmtId="0" fontId="21" fillId="0" borderId="5" xfId="55" applyFont="1" applyBorder="1" applyAlignment="1">
      <alignment horizontal="left" vertical="center" wrapText="1" indent="1"/>
    </xf>
    <xf numFmtId="0" fontId="21" fillId="0" borderId="12" xfId="55" applyFont="1" applyBorder="1" applyAlignment="1">
      <alignment horizontal="left" vertical="center" wrapText="1" indent="1"/>
    </xf>
    <xf numFmtId="0" fontId="8" fillId="0" borderId="5" xfId="32" applyFont="1" applyFill="1" applyBorder="1" applyAlignment="1" applyProtection="1">
      <alignment horizontal="center" vertical="center" wrapText="1"/>
    </xf>
    <xf numFmtId="49" fontId="8" fillId="0" borderId="57" xfId="53" applyNumberFormat="1" applyFont="1" applyFill="1" applyBorder="1" applyAlignment="1" applyProtection="1">
      <alignment horizontal="center" vertical="center" wrapText="1"/>
    </xf>
    <xf numFmtId="49" fontId="8" fillId="0" borderId="59" xfId="53" applyNumberFormat="1" applyFont="1" applyFill="1" applyBorder="1" applyAlignment="1" applyProtection="1">
      <alignment horizontal="center" vertical="center" wrapText="1"/>
    </xf>
    <xf numFmtId="0" fontId="8" fillId="0" borderId="15" xfId="53" applyFont="1" applyFill="1" applyBorder="1" applyAlignment="1" applyProtection="1">
      <alignment horizontal="center" vertical="center" wrapText="1"/>
    </xf>
    <xf numFmtId="49" fontId="98" fillId="0" borderId="57" xfId="53" applyNumberFormat="1" applyFont="1" applyFill="1" applyBorder="1" applyAlignment="1" applyProtection="1">
      <alignment horizontal="center" vertical="center" wrapText="1"/>
    </xf>
    <xf numFmtId="49" fontId="98" fillId="0" borderId="59" xfId="53" applyNumberFormat="1" applyFont="1" applyFill="1" applyBorder="1" applyAlignment="1" applyProtection="1">
      <alignment horizontal="center" vertical="center" wrapText="1"/>
    </xf>
    <xf numFmtId="0" fontId="86" fillId="0" borderId="15" xfId="53" applyFont="1" applyFill="1" applyBorder="1" applyAlignment="1" applyProtection="1">
      <alignment horizontal="center" vertical="center" wrapText="1"/>
    </xf>
    <xf numFmtId="0" fontId="86" fillId="0" borderId="22" xfId="53" applyFont="1" applyFill="1" applyBorder="1" applyAlignment="1" applyProtection="1">
      <alignment horizontal="center" vertical="center" wrapText="1"/>
    </xf>
    <xf numFmtId="0" fontId="55" fillId="0" borderId="0" xfId="115" applyNumberFormat="1" applyFont="1" applyFill="1" applyAlignment="1" applyProtection="1">
      <alignment horizontal="center" vertical="top"/>
    </xf>
    <xf numFmtId="0" fontId="8" fillId="0" borderId="5" xfId="53" applyFont="1" applyFill="1" applyBorder="1" applyAlignment="1" applyProtection="1">
      <alignment horizontal="left" vertical="center" wrapText="1"/>
    </xf>
    <xf numFmtId="0" fontId="59" fillId="0" borderId="0" xfId="53" applyNumberFormat="1" applyFont="1" applyFill="1" applyAlignment="1" applyProtection="1">
      <alignment horizontal="center" vertical="center" wrapText="1"/>
    </xf>
    <xf numFmtId="0" fontId="86" fillId="0" borderId="5" xfId="53" applyFont="1" applyFill="1" applyBorder="1" applyAlignment="1" applyProtection="1">
      <alignment horizontal="left" vertical="center" wrapText="1"/>
    </xf>
    <xf numFmtId="0" fontId="21" fillId="0" borderId="14" xfId="55" applyFont="1" applyFill="1" applyBorder="1" applyAlignment="1" applyProtection="1">
      <alignment horizontal="left" vertical="center" wrapText="1" indent="1"/>
    </xf>
    <xf numFmtId="0" fontId="21" fillId="0" borderId="5" xfId="55" applyFont="1" applyFill="1" applyBorder="1" applyAlignment="1" applyProtection="1">
      <alignment horizontal="left" vertical="center" wrapText="1" indent="1"/>
    </xf>
    <xf numFmtId="0" fontId="21" fillId="0" borderId="12" xfId="55" applyFont="1" applyFill="1" applyBorder="1" applyAlignment="1" applyProtection="1">
      <alignment horizontal="left" vertical="center" wrapText="1" indent="1"/>
    </xf>
    <xf numFmtId="0" fontId="11" fillId="0" borderId="0" xfId="53" applyFont="1" applyFill="1" applyAlignment="1" applyProtection="1">
      <alignment horizontal="left" vertical="top" wrapText="1"/>
    </xf>
    <xf numFmtId="49" fontId="8" fillId="0" borderId="5" xfId="53" applyNumberFormat="1" applyFont="1" applyFill="1" applyBorder="1" applyAlignment="1" applyProtection="1">
      <alignment horizontal="center" vertical="center" wrapText="1"/>
    </xf>
    <xf numFmtId="0" fontId="0" fillId="0" borderId="12" xfId="115" applyNumberFormat="1" applyFont="1" applyFill="1" applyBorder="1" applyAlignment="1" applyProtection="1">
      <alignment horizontal="left" vertical="center" wrapText="1"/>
    </xf>
    <xf numFmtId="0" fontId="0" fillId="0" borderId="13" xfId="115" applyNumberFormat="1" applyFont="1" applyFill="1" applyBorder="1" applyAlignment="1" applyProtection="1">
      <alignment horizontal="left" vertical="center" wrapText="1"/>
    </xf>
    <xf numFmtId="0" fontId="8" fillId="0" borderId="14" xfId="53" applyFont="1" applyFill="1" applyBorder="1" applyAlignment="1" applyProtection="1">
      <alignment horizontal="left" vertical="center" wrapText="1" indent="1"/>
    </xf>
    <xf numFmtId="0" fontId="8" fillId="0" borderId="5" xfId="53" applyFont="1" applyFill="1" applyBorder="1" applyAlignment="1" applyProtection="1">
      <alignment horizontal="left" vertical="center" wrapText="1" indent="1"/>
    </xf>
    <xf numFmtId="0" fontId="8" fillId="0" borderId="12" xfId="53" applyFont="1" applyFill="1" applyBorder="1" applyAlignment="1" applyProtection="1">
      <alignment horizontal="left" vertical="center" wrapText="1" indent="1"/>
    </xf>
    <xf numFmtId="0" fontId="8" fillId="0" borderId="20" xfId="32" applyFont="1" applyFill="1" applyBorder="1" applyAlignment="1" applyProtection="1">
      <alignment horizontal="center" vertical="center" wrapText="1"/>
    </xf>
    <xf numFmtId="0" fontId="8" fillId="0" borderId="16" xfId="32" applyFont="1" applyFill="1" applyBorder="1" applyAlignment="1" applyProtection="1">
      <alignment horizontal="center" vertical="center" wrapText="1"/>
    </xf>
    <xf numFmtId="0" fontId="8" fillId="0" borderId="26" xfId="32" applyFont="1" applyFill="1" applyBorder="1" applyAlignment="1" applyProtection="1">
      <alignment horizontal="center" vertical="center" wrapText="1"/>
    </xf>
    <xf numFmtId="0" fontId="8" fillId="0" borderId="0" xfId="32" applyFont="1" applyFill="1" applyBorder="1" applyAlignment="1" applyProtection="1">
      <alignment horizontal="left" vertical="top" wrapText="1"/>
    </xf>
    <xf numFmtId="0" fontId="8" fillId="0" borderId="12" xfId="32" applyFont="1" applyFill="1" applyBorder="1" applyAlignment="1" applyProtection="1">
      <alignment horizontal="left" vertical="top" wrapText="1"/>
    </xf>
    <xf numFmtId="0" fontId="8" fillId="0" borderId="14" xfId="32" applyFont="1" applyFill="1" applyBorder="1" applyAlignment="1" applyProtection="1">
      <alignment horizontal="left" vertical="top" wrapText="1"/>
    </xf>
    <xf numFmtId="0" fontId="59" fillId="0" borderId="25" xfId="53" applyFont="1" applyFill="1" applyBorder="1" applyAlignment="1" applyProtection="1">
      <alignment horizontal="left" vertical="center" wrapText="1"/>
    </xf>
    <xf numFmtId="0" fontId="8" fillId="0" borderId="0" xfId="53" applyFont="1" applyFill="1" applyAlignment="1" applyProtection="1">
      <alignment horizontal="left" vertical="center" wrapText="1" indent="1"/>
    </xf>
    <xf numFmtId="0" fontId="57" fillId="0" borderId="0" xfId="110" applyNumberFormat="1" applyFont="1" applyFill="1" applyBorder="1" applyAlignment="1" applyProtection="1">
      <alignment horizontal="left" vertical="top" wrapText="1" indent="1"/>
    </xf>
    <xf numFmtId="0" fontId="8" fillId="0" borderId="12" xfId="53" applyFont="1" applyFill="1" applyBorder="1" applyAlignment="1" applyProtection="1">
      <alignment horizontal="left" vertical="center" wrapText="1"/>
    </xf>
    <xf numFmtId="0" fontId="8" fillId="0" borderId="13" xfId="53" applyFont="1" applyFill="1" applyBorder="1" applyAlignment="1" applyProtection="1">
      <alignment horizontal="left" vertical="center" wrapText="1"/>
    </xf>
    <xf numFmtId="0" fontId="8" fillId="0" borderId="14" xfId="53" applyFont="1" applyFill="1" applyBorder="1" applyAlignment="1" applyProtection="1">
      <alignment horizontal="left" vertical="center" wrapText="1"/>
    </xf>
    <xf numFmtId="0" fontId="21" fillId="0" borderId="13" xfId="55" applyFont="1" applyFill="1" applyBorder="1" applyAlignment="1" applyProtection="1">
      <alignment horizontal="left" vertical="center" wrapText="1" indent="1"/>
    </xf>
    <xf numFmtId="0" fontId="8" fillId="0" borderId="5" xfId="53" applyFont="1" applyFill="1" applyBorder="1" applyAlignment="1" applyProtection="1">
      <alignment horizontal="center" vertical="center"/>
    </xf>
    <xf numFmtId="0" fontId="8" fillId="0" borderId="15" xfId="53" applyNumberFormat="1" applyFont="1" applyFill="1" applyBorder="1" applyAlignment="1" applyProtection="1">
      <alignment horizontal="left" vertical="top" wrapText="1"/>
    </xf>
    <xf numFmtId="0" fontId="8" fillId="0" borderId="21" xfId="53" applyNumberFormat="1" applyFont="1" applyFill="1" applyBorder="1" applyAlignment="1" applyProtection="1">
      <alignment horizontal="left" vertical="top" wrapText="1"/>
    </xf>
    <xf numFmtId="0" fontId="8" fillId="0" borderId="22" xfId="53" applyNumberFormat="1" applyFont="1" applyFill="1" applyBorder="1" applyAlignment="1" applyProtection="1">
      <alignment horizontal="left" vertical="top" wrapText="1"/>
    </xf>
    <xf numFmtId="49" fontId="8" fillId="0" borderId="0" xfId="38" applyBorder="1" applyAlignment="1" applyProtection="1">
      <alignment horizontal="left" vertical="top" wrapText="1"/>
    </xf>
    <xf numFmtId="0" fontId="21" fillId="0" borderId="13" xfId="31" applyFont="1" applyFill="1" applyBorder="1" applyAlignment="1" applyProtection="1">
      <alignment horizontal="left" vertical="center" wrapText="1" indent="1"/>
    </xf>
    <xf numFmtId="0" fontId="8" fillId="0" borderId="5" xfId="44" applyNumberFormat="1" applyFont="1" applyFill="1" applyBorder="1" applyAlignment="1" applyProtection="1">
      <alignment horizontal="center" vertical="center" wrapText="1"/>
    </xf>
    <xf numFmtId="0" fontId="21" fillId="0" borderId="37" xfId="31" applyFont="1" applyFill="1" applyBorder="1" applyAlignment="1" applyProtection="1">
      <alignment horizontal="left" vertical="center" wrapText="1" indent="1"/>
    </xf>
    <xf numFmtId="0" fontId="86" fillId="0" borderId="42" xfId="31" applyFont="1" applyFill="1" applyBorder="1" applyAlignment="1" applyProtection="1">
      <alignment horizontal="left" vertical="center" wrapText="1" indent="1"/>
    </xf>
    <xf numFmtId="0" fontId="8" fillId="0" borderId="37" xfId="31" applyFont="1" applyFill="1" applyBorder="1" applyAlignment="1" applyProtection="1">
      <alignment horizontal="left" vertical="center" wrapText="1" indent="1"/>
    </xf>
    <xf numFmtId="0" fontId="8" fillId="0" borderId="42" xfId="31" applyFont="1" applyFill="1" applyBorder="1" applyAlignment="1" applyProtection="1">
      <alignment horizontal="left" vertical="center" wrapText="1" indent="1"/>
    </xf>
    <xf numFmtId="0" fontId="21" fillId="0" borderId="8" xfId="55" applyFont="1" applyBorder="1" applyAlignment="1">
      <alignment horizontal="left" vertical="center" indent="1"/>
    </xf>
    <xf numFmtId="0" fontId="11" fillId="0" borderId="0" xfId="50" applyFont="1" applyAlignment="1" applyProtection="1">
      <alignment horizontal="left" vertical="center" wrapText="1"/>
    </xf>
    <xf numFmtId="0" fontId="43" fillId="0" borderId="0" xfId="50" applyFont="1" applyAlignment="1" applyProtection="1">
      <alignment horizontal="left" vertical="top" wrapText="1"/>
    </xf>
    <xf numFmtId="0" fontId="11" fillId="0" borderId="0" xfId="50" applyFont="1" applyAlignment="1" applyProtection="1">
      <alignment horizontal="justify" vertical="top" wrapText="1"/>
    </xf>
    <xf numFmtId="0" fontId="43" fillId="0" borderId="0" xfId="50" applyFont="1" applyAlignment="1" applyProtection="1">
      <alignment horizontal="justify" vertical="top" wrapText="1"/>
    </xf>
    <xf numFmtId="0" fontId="10" fillId="8" borderId="15" xfId="0" applyNumberFormat="1" applyFont="1" applyFill="1" applyBorder="1" applyAlignment="1" applyProtection="1">
      <alignment horizontal="center" vertical="center" wrapText="1"/>
    </xf>
    <xf numFmtId="0" fontId="22" fillId="8" borderId="25" xfId="53" applyFont="1" applyFill="1" applyBorder="1" applyAlignment="1" applyProtection="1">
      <alignment horizontal="center" vertical="center" wrapText="1"/>
    </xf>
    <xf numFmtId="0" fontId="22" fillId="8" borderId="0" xfId="53" applyFont="1" applyFill="1" applyAlignment="1" applyProtection="1">
      <alignment horizontal="center" vertical="center" wrapText="1"/>
    </xf>
    <xf numFmtId="0" fontId="0" fillId="0" borderId="14" xfId="115" applyNumberFormat="1" applyFont="1" applyFill="1" applyBorder="1" applyAlignment="1" applyProtection="1">
      <alignment horizontal="left" vertical="center" wrapText="1"/>
    </xf>
    <xf numFmtId="0" fontId="59" fillId="0" borderId="0" xfId="53" applyFont="1" applyFill="1" applyAlignment="1" applyProtection="1">
      <alignment horizontal="center" vertical="center" wrapText="1"/>
    </xf>
    <xf numFmtId="0" fontId="8" fillId="0" borderId="22" xfId="53" applyFont="1" applyFill="1" applyBorder="1" applyAlignment="1" applyProtection="1">
      <alignment horizontal="left" vertical="center" wrapText="1"/>
    </xf>
    <xf numFmtId="49" fontId="8" fillId="0" borderId="16" xfId="53" applyNumberFormat="1" applyFont="1" applyFill="1" applyBorder="1" applyAlignment="1" applyProtection="1">
      <alignment horizontal="center" vertical="center" wrapText="1"/>
    </xf>
    <xf numFmtId="49" fontId="8" fillId="9" borderId="12" xfId="53" applyNumberFormat="1" applyFont="1" applyFill="1" applyBorder="1" applyAlignment="1" applyProtection="1">
      <alignment horizontal="center" vertical="center" wrapText="1"/>
      <protection locked="0"/>
    </xf>
    <xf numFmtId="49" fontId="8" fillId="9" borderId="5" xfId="53" applyNumberFormat="1" applyFont="1" applyFill="1" applyBorder="1" applyAlignment="1" applyProtection="1">
      <alignment horizontal="center" vertical="center" wrapText="1"/>
      <protection locked="0"/>
    </xf>
    <xf numFmtId="0" fontId="8" fillId="0" borderId="5" xfId="53" applyNumberFormat="1" applyFont="1" applyFill="1" applyBorder="1" applyAlignment="1" applyProtection="1">
      <alignment horizontal="left" vertical="center" wrapText="1"/>
    </xf>
    <xf numFmtId="49" fontId="8" fillId="0" borderId="14" xfId="53" applyNumberFormat="1" applyFont="1" applyFill="1" applyBorder="1" applyAlignment="1" applyProtection="1">
      <alignment horizontal="center" vertical="center" wrapText="1"/>
    </xf>
    <xf numFmtId="49" fontId="86" fillId="0" borderId="24" xfId="53" applyNumberFormat="1" applyFont="1" applyFill="1" applyBorder="1" applyAlignment="1" applyProtection="1">
      <alignment horizontal="center" vertical="center" wrapText="1"/>
    </xf>
    <xf numFmtId="49" fontId="86" fillId="0" borderId="0" xfId="53" applyNumberFormat="1" applyFont="1" applyFill="1" applyBorder="1" applyAlignment="1" applyProtection="1">
      <alignment horizontal="center" vertical="center" wrapText="1"/>
    </xf>
    <xf numFmtId="0" fontId="86" fillId="0" borderId="16" xfId="53" applyNumberFormat="1" applyFont="1" applyFill="1" applyBorder="1" applyAlignment="1" applyProtection="1">
      <alignment horizontal="left" vertical="center" wrapText="1"/>
    </xf>
    <xf numFmtId="0" fontId="99" fillId="0" borderId="0" xfId="53" applyNumberFormat="1" applyFont="1" applyFill="1" applyBorder="1" applyAlignment="1" applyProtection="1">
      <alignment horizontal="left" vertical="center" wrapText="1"/>
    </xf>
    <xf numFmtId="49" fontId="99" fillId="0" borderId="0" xfId="53" applyNumberFormat="1" applyFont="1" applyFill="1" applyBorder="1" applyAlignment="1" applyProtection="1">
      <alignment horizontal="left" vertical="center" wrapText="1"/>
    </xf>
    <xf numFmtId="0" fontId="0" fillId="0" borderId="15" xfId="53" applyFont="1" applyFill="1" applyBorder="1" applyAlignment="1" applyProtection="1">
      <alignment horizontal="center" vertical="center" wrapText="1"/>
    </xf>
    <xf numFmtId="0" fontId="35" fillId="0" borderId="5" xfId="53" applyFont="1" applyFill="1" applyBorder="1" applyAlignment="1" applyProtection="1">
      <alignment horizontal="center" vertical="center" wrapText="1"/>
    </xf>
    <xf numFmtId="0" fontId="99" fillId="0" borderId="0" xfId="53" applyFont="1" applyFill="1" applyBorder="1" applyAlignment="1" applyProtection="1">
      <alignment horizontal="center" vertical="center" wrapText="1"/>
    </xf>
    <xf numFmtId="0" fontId="86" fillId="0" borderId="19" xfId="53" applyFont="1" applyFill="1" applyBorder="1" applyAlignment="1" applyProtection="1">
      <alignment horizontal="left" vertical="center" wrapText="1"/>
    </xf>
    <xf numFmtId="0" fontId="35" fillId="9" borderId="5" xfId="53" applyNumberFormat="1" applyFont="1" applyFill="1" applyBorder="1" applyAlignment="1" applyProtection="1">
      <alignment horizontal="left" vertical="center" wrapText="1"/>
      <protection locked="0"/>
    </xf>
    <xf numFmtId="49" fontId="35" fillId="9" borderId="12" xfId="53" applyNumberFormat="1" applyFont="1" applyFill="1" applyBorder="1" applyAlignment="1" applyProtection="1">
      <alignment horizontal="left" vertical="center" wrapText="1"/>
      <protection locked="0"/>
    </xf>
    <xf numFmtId="49" fontId="35" fillId="9" borderId="5" xfId="53" applyNumberFormat="1" applyFont="1" applyFill="1" applyBorder="1" applyAlignment="1" applyProtection="1">
      <alignment horizontal="left" vertical="center" wrapText="1"/>
      <protection locked="0"/>
    </xf>
    <xf numFmtId="0" fontId="86" fillId="0" borderId="0" xfId="53" applyFont="1" applyFill="1" applyBorder="1" applyAlignment="1" applyProtection="1">
      <alignment horizontal="center" vertical="center" wrapText="1"/>
    </xf>
    <xf numFmtId="0" fontId="8" fillId="9" borderId="5" xfId="53" applyNumberFormat="1" applyFont="1" applyFill="1" applyBorder="1" applyAlignment="1" applyProtection="1">
      <alignment horizontal="left" vertical="center" wrapText="1"/>
      <protection locked="0"/>
    </xf>
    <xf numFmtId="0" fontId="30" fillId="0" borderId="0" xfId="53" applyFont="1" applyFill="1" applyBorder="1" applyAlignment="1" applyProtection="1">
      <alignment horizontal="center" vertical="top" wrapText="1"/>
    </xf>
    <xf numFmtId="0" fontId="57" fillId="9" borderId="5" xfId="35" applyNumberFormat="1" applyFont="1" applyFill="1" applyBorder="1" applyAlignment="1" applyProtection="1">
      <alignment horizontal="left" vertical="center" wrapText="1" indent="1"/>
      <protection locked="0"/>
    </xf>
    <xf numFmtId="0" fontId="57" fillId="9" borderId="5" xfId="35" applyNumberFormat="1" applyFont="1" applyFill="1" applyBorder="1" applyAlignment="1" applyProtection="1">
      <alignment horizontal="left" vertical="top" indent="1"/>
      <protection locked="0"/>
    </xf>
    <xf numFmtId="0" fontId="57" fillId="0" borderId="5" xfId="35" applyNumberFormat="1" applyFont="1" applyFill="1" applyBorder="1" applyAlignment="1" applyProtection="1">
      <alignment horizontal="left" vertical="center" wrapText="1" indent="1"/>
    </xf>
    <xf numFmtId="0" fontId="57" fillId="0" borderId="5" xfId="35" applyNumberFormat="1" applyFont="1" applyFill="1" applyBorder="1" applyAlignment="1" applyProtection="1">
      <alignment horizontal="left" vertical="top" indent="1"/>
    </xf>
    <xf numFmtId="0" fontId="8" fillId="11" borderId="5" xfId="51" applyNumberFormat="1" applyFont="1" applyFill="1" applyBorder="1" applyAlignment="1" applyProtection="1">
      <alignment horizontal="center" vertical="center" wrapText="1"/>
    </xf>
  </cellXfs>
  <cellStyles count="152">
    <cellStyle name=" 1" xfId="1"/>
    <cellStyle name=" 1 2" xfId="2"/>
    <cellStyle name=" 1_Stage1" xfId="3"/>
    <cellStyle name="_Model_RAB Мой_PR.PROG.WARM.NOTCOMBI.2012.2.16_v1.4(04.04.11) " xfId="4"/>
    <cellStyle name="_Model_RAB Мой_Книга2_PR.PROG.WARM.NOTCOMBI.2012.2.16_v1.4(04.04.11) " xfId="5"/>
    <cellStyle name="_Model_RAB_MRSK_svod_PR.PROG.WARM.NOTCOMBI.2012.2.16_v1.4(04.04.11) " xfId="6"/>
    <cellStyle name="_Model_RAB_MRSK_svod_Книга2_PR.PROG.WARM.NOTCOMBI.2012.2.16_v1.4(04.04.11) " xfId="7"/>
    <cellStyle name="_МОДЕЛЬ_1 (2)_PR.PROG.WARM.NOTCOMBI.2012.2.16_v1.4(04.04.11) " xfId="8"/>
    <cellStyle name="_МОДЕЛЬ_1 (2)_Книга2_PR.PROG.WARM.NOTCOMBI.2012.2.16_v1.4(04.04.11) " xfId="9"/>
    <cellStyle name="_пр 5 тариф RAB_PR.PROG.WARM.NOTCOMBI.2012.2.16_v1.4(04.04.11) " xfId="10"/>
    <cellStyle name="_пр 5 тариф RAB_Книга2_PR.PROG.WARM.NOTCOMBI.2012.2.16_v1.4(04.04.11) " xfId="11"/>
    <cellStyle name="_Расчет RAB_22072008_PR.PROG.WARM.NOTCOMBI.2012.2.16_v1.4(04.04.11) " xfId="12"/>
    <cellStyle name="_Расчет RAB_22072008_Книга2_PR.PROG.WARM.NOTCOMBI.2012.2.16_v1.4(04.04.11) " xfId="13"/>
    <cellStyle name="_Расчет RAB_Лен и МОЭСК_с 2010 года_14.04.2009_со сглаж_version 3.0_без ФСК_PR.PROG.WARM.NOTCOMBI.2012.2.16_v1.4(04.04.11) " xfId="14"/>
    <cellStyle name="_Расчет RAB_Лен и МОЭСК_с 2010 года_14.04.2009_со сглаж_version 3.0_без ФСК_Книга2_PR.PROG.WARM.NOTCOMBI.2012.2.16_v1.4(04.04.11) " xfId="15"/>
    <cellStyle name="20% - Акцент1" xfId="73" builtinId="30" hidden="1"/>
    <cellStyle name="20% - Акцент2" xfId="77" builtinId="34" hidden="1"/>
    <cellStyle name="20% - Акцент3" xfId="81" builtinId="38" hidden="1"/>
    <cellStyle name="20% - Акцент4" xfId="85" builtinId="42" hidden="1"/>
    <cellStyle name="20% - Акцент5" xfId="89" builtinId="46" hidden="1"/>
    <cellStyle name="20% - Акцент6" xfId="93" builtinId="50" hidden="1"/>
    <cellStyle name="40% - Акцент1" xfId="74" builtinId="31" hidden="1"/>
    <cellStyle name="40% - Акцент2" xfId="78" builtinId="35" hidden="1"/>
    <cellStyle name="40% - Акцент3" xfId="82" builtinId="39" hidden="1"/>
    <cellStyle name="40% - Акцент4" xfId="86" builtinId="43" hidden="1"/>
    <cellStyle name="40% - Акцент5" xfId="90" builtinId="47" hidden="1"/>
    <cellStyle name="40% - Акцент6" xfId="94" builtinId="51" hidden="1"/>
    <cellStyle name="60% - Акцент1" xfId="75" builtinId="32" hidden="1"/>
    <cellStyle name="60% - Акцент2" xfId="79" builtinId="36" hidden="1"/>
    <cellStyle name="60% - Акцент3" xfId="83" builtinId="40" hidden="1"/>
    <cellStyle name="60% - Акцент4" xfId="87" builtinId="44" hidden="1"/>
    <cellStyle name="60% - Акцент5" xfId="91" builtinId="48" hidden="1"/>
    <cellStyle name="60% - Акцент6" xfId="95" builtinId="52" hidden="1"/>
    <cellStyle name="Cells 2" xfId="108"/>
    <cellStyle name="Currency [0]" xfId="16"/>
    <cellStyle name="currency1" xfId="96"/>
    <cellStyle name="Currency2" xfId="17"/>
    <cellStyle name="currency3" xfId="97"/>
    <cellStyle name="currency4" xfId="98"/>
    <cellStyle name="Followed Hyperlink" xfId="18"/>
    <cellStyle name="Header 3" xfId="19"/>
    <cellStyle name="Hyperlink" xfId="20"/>
    <cellStyle name="normal" xfId="21"/>
    <cellStyle name="Normal1" xfId="22"/>
    <cellStyle name="Normal2" xfId="23"/>
    <cellStyle name="Percent1" xfId="24"/>
    <cellStyle name="Title 4" xfId="25"/>
    <cellStyle name="Акцент1" xfId="72" builtinId="29" hidden="1"/>
    <cellStyle name="Акцент2" xfId="76" builtinId="33" hidden="1"/>
    <cellStyle name="Акцент3" xfId="80" builtinId="37" hidden="1"/>
    <cellStyle name="Акцент4" xfId="84" builtinId="41" hidden="1"/>
    <cellStyle name="Акцент5" xfId="88" builtinId="45" hidden="1"/>
    <cellStyle name="Акцент6" xfId="92" builtinId="49" hidden="1"/>
    <cellStyle name="Ввод " xfId="26" builtinId="20" customBuiltin="1"/>
    <cellStyle name="Вывод" xfId="64" builtinId="21" hidden="1"/>
    <cellStyle name="Вычисление" xfId="65" builtinId="22" hidden="1"/>
    <cellStyle name="Гиперссылка" xfId="27" builtinId="8" customBuiltin="1"/>
    <cellStyle name="Гиперссылка 2" xfId="28"/>
    <cellStyle name="Гиперссылка 2 2" xfId="29"/>
    <cellStyle name="Гиперссылка 3" xfId="107"/>
    <cellStyle name="Гиперссылка 4" xfId="30"/>
    <cellStyle name="Гиперссылка 4 2" xfId="109"/>
    <cellStyle name="Гиперссылка 5" xfId="120"/>
    <cellStyle name="Границы" xfId="121"/>
    <cellStyle name="Денежный" xfId="104" builtinId="4" hidden="1"/>
    <cellStyle name="Денежный [0]" xfId="105" builtinId="7" hidden="1"/>
    <cellStyle name="Заголовок" xfId="31"/>
    <cellStyle name="Заголовок 1" xfId="57" builtinId="16" hidden="1"/>
    <cellStyle name="Заголовок 2" xfId="58" builtinId="17" hidden="1"/>
    <cellStyle name="Заголовок 3" xfId="59" builtinId="18" hidden="1"/>
    <cellStyle name="Заголовок 4" xfId="60" builtinId="19" hidden="1"/>
    <cellStyle name="ЗаголовокСтолбца" xfId="32"/>
    <cellStyle name="Значение" xfId="33"/>
    <cellStyle name="Итог" xfId="71" builtinId="25" hidden="1"/>
    <cellStyle name="Контрольная ячейка" xfId="67" builtinId="23" hidden="1"/>
    <cellStyle name="Название" xfId="56" builtinId="15" hidden="1"/>
    <cellStyle name="Нейтральный" xfId="63" builtinId="28" hidden="1"/>
    <cellStyle name="Обычный" xfId="0" builtinId="0" customBuiltin="1"/>
    <cellStyle name="Обычный 10" xfId="99"/>
    <cellStyle name="Обычный 12" xfId="110"/>
    <cellStyle name="Обычный 12 2" xfId="34"/>
    <cellStyle name="Обычный 12 3" xfId="122"/>
    <cellStyle name="Обычный 12 3 2" xfId="139"/>
    <cellStyle name="Обычный 12 4" xfId="119"/>
    <cellStyle name="Обычный 12 4 2" xfId="138"/>
    <cellStyle name="Обычный 12 5" xfId="137"/>
    <cellStyle name="Обычный 14" xfId="123"/>
    <cellStyle name="Обычный 14 10" xfId="140"/>
    <cellStyle name="Обычный 14 2" xfId="124"/>
    <cellStyle name="Обычный 14 2 2" xfId="125"/>
    <cellStyle name="Обычный 14 2 2 2" xfId="142"/>
    <cellStyle name="Обычный 14 2 3" xfId="141"/>
    <cellStyle name="Обычный 14 3" xfId="126"/>
    <cellStyle name="Обычный 14 3 2" xfId="127"/>
    <cellStyle name="Обычный 14 3 2 2" xfId="144"/>
    <cellStyle name="Обычный 14 3 3" xfId="143"/>
    <cellStyle name="Обычный 14 4" xfId="128"/>
    <cellStyle name="Обычный 14 4 2" xfId="129"/>
    <cellStyle name="Обычный 14 4 2 2" xfId="146"/>
    <cellStyle name="Обычный 14 4 3" xfId="145"/>
    <cellStyle name="Обычный 14 5" xfId="130"/>
    <cellStyle name="Обычный 14 5 2" xfId="147"/>
    <cellStyle name="Обычный 14 6" xfId="131"/>
    <cellStyle name="Обычный 14 6 2" xfId="148"/>
    <cellStyle name="Обычный 14 7" xfId="132"/>
    <cellStyle name="Обычный 14 7 2" xfId="149"/>
    <cellStyle name="Обычный 14 8" xfId="133"/>
    <cellStyle name="Обычный 14 8 2" xfId="150"/>
    <cellStyle name="Обычный 14 9" xfId="134"/>
    <cellStyle name="Обычный 14 9 2" xfId="151"/>
    <cellStyle name="Обычный 15" xfId="35"/>
    <cellStyle name="Обычный 2" xfId="36"/>
    <cellStyle name="Обычный 2 10 2" xfId="111"/>
    <cellStyle name="Обычный 2 2" xfId="37"/>
    <cellStyle name="Обычный 2 3" xfId="135"/>
    <cellStyle name="Обычный 2 4" xfId="101"/>
    <cellStyle name="Обычный 3" xfId="38"/>
    <cellStyle name="Обычный 3 2" xfId="39"/>
    <cellStyle name="Обычный 3 2 2" xfId="116"/>
    <cellStyle name="Обычный 3 3" xfId="40"/>
    <cellStyle name="Обычный 3 4" xfId="136"/>
    <cellStyle name="Обычный 4" xfId="100"/>
    <cellStyle name="Обычный 5" xfId="41"/>
    <cellStyle name="Обычный 5 2" xfId="112"/>
    <cellStyle name="Обычный 6" xfId="113"/>
    <cellStyle name="Обычный 7" xfId="115"/>
    <cellStyle name="Обычный 8" xfId="117"/>
    <cellStyle name="Обычный 9" xfId="118"/>
    <cellStyle name="Обычный_Forma_5_Книга2" xfId="114"/>
    <cellStyle name="Обычный_INVEST.WARM.PLAN.4.78(v0.1)" xfId="42"/>
    <cellStyle name="Обычный_JKH.OPEN.INFO.HVS(v3.5)_цены161210" xfId="43"/>
    <cellStyle name="Обычный_JKH.OPEN.INFO.PRICE.VO_v4.0(10.02.11)" xfId="44"/>
    <cellStyle name="Обычный_KRU.TARIFF.FACT-0.3" xfId="45"/>
    <cellStyle name="Обычный_KRU.TARIFF.TE.FACT(v0.5)_import_02.02 2" xfId="46"/>
    <cellStyle name="Обычный_MINENERGO.340.PRIL79(v0.1)" xfId="47"/>
    <cellStyle name="Обычный_PREDEL.JKH.2010(v1.3)" xfId="48"/>
    <cellStyle name="Обычный_razrabotka_sablonov_po_WKU" xfId="49"/>
    <cellStyle name="Обычный_SIMPLE_1_massive2" xfId="50"/>
    <cellStyle name="Обычный_ЖКУ_проект3" xfId="51"/>
    <cellStyle name="Обычный_Макет_налог на прибыль v 0.6" xfId="52"/>
    <cellStyle name="Обычный_Мониторинг инвестиций" xfId="53"/>
    <cellStyle name="Обычный_Новая проверка голубых" xfId="54"/>
    <cellStyle name="Обычный_Шаблон по источникам для Модуля Реестр (2)" xfId="55"/>
    <cellStyle name="Плохой" xfId="62" builtinId="27" hidden="1"/>
    <cellStyle name="Пояснение" xfId="70" builtinId="53" hidden="1"/>
    <cellStyle name="Примечание" xfId="69" builtinId="10" hidden="1"/>
    <cellStyle name="Процентный" xfId="106" builtinId="5" hidden="1"/>
    <cellStyle name="Связанная ячейка" xfId="66" builtinId="24" hidden="1"/>
    <cellStyle name="Текст предупреждения" xfId="68" builtinId="11" hidden="1"/>
    <cellStyle name="Финансовый" xfId="102" builtinId="3" hidden="1"/>
    <cellStyle name="Финансовый [0]" xfId="103" builtinId="6" hidden="1"/>
    <cellStyle name="Хороший" xfId="61" builtinId="26" hidde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AEAEA"/>
      <rgbColor rgb="00CC0000"/>
      <rgbColor rgb="0000FF00"/>
      <rgbColor rgb="00333399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A6A6A6"/>
      <rgbColor rgb="009999FF"/>
      <rgbColor rgb="00993366"/>
      <rgbColor rgb="00FFFFCC"/>
      <rgbColor rgb="00CCFFFF"/>
      <rgbColor rgb="00660066"/>
      <rgbColor rgb="00FFB7B7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E3FAFD"/>
      <rgbColor rgb="00D7EAD3"/>
      <rgbColor rgb="00FFFFC0"/>
      <rgbColor rgb="00B7E4FF"/>
      <rgbColor rgb="00FFCCFF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BCBCBC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theme" Target="theme/theme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8.png"/><Relationship Id="rId2" Type="http://schemas.openxmlformats.org/officeDocument/2006/relationships/image" Target="../media/image17.png"/><Relationship Id="rId1" Type="http://schemas.openxmlformats.org/officeDocument/2006/relationships/image" Target="../media/image16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1.png"/><Relationship Id="rId2" Type="http://schemas.openxmlformats.org/officeDocument/2006/relationships/image" Target="../media/image20.png"/><Relationship Id="rId1" Type="http://schemas.openxmlformats.org/officeDocument/2006/relationships/image" Target="../media/image19.png"/><Relationship Id="rId4" Type="http://schemas.openxmlformats.org/officeDocument/2006/relationships/image" Target="../media/image22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9.png"/><Relationship Id="rId2" Type="http://schemas.openxmlformats.org/officeDocument/2006/relationships/image" Target="../media/image21.png"/><Relationship Id="rId1" Type="http://schemas.openxmlformats.org/officeDocument/2006/relationships/image" Target="../media/image23.png"/><Relationship Id="rId4" Type="http://schemas.openxmlformats.org/officeDocument/2006/relationships/image" Target="../media/image22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1.png"/><Relationship Id="rId1" Type="http://schemas.openxmlformats.org/officeDocument/2006/relationships/image" Target="../media/image23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1.png"/><Relationship Id="rId1" Type="http://schemas.openxmlformats.org/officeDocument/2006/relationships/image" Target="../media/image23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5.png"/><Relationship Id="rId1" Type="http://schemas.openxmlformats.org/officeDocument/2006/relationships/image" Target="../media/image24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5.png"/><Relationship Id="rId2" Type="http://schemas.openxmlformats.org/officeDocument/2006/relationships/image" Target="../media/image24.png"/><Relationship Id="rId1" Type="http://schemas.openxmlformats.org/officeDocument/2006/relationships/image" Target="../media/image16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5.png"/><Relationship Id="rId1" Type="http://schemas.openxmlformats.org/officeDocument/2006/relationships/image" Target="../media/image24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9.png"/><Relationship Id="rId1" Type="http://schemas.openxmlformats.org/officeDocument/2006/relationships/image" Target="../media/image1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5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18</xdr:row>
      <xdr:rowOff>19050</xdr:rowOff>
    </xdr:from>
    <xdr:to>
      <xdr:col>3</xdr:col>
      <xdr:colOff>0</xdr:colOff>
      <xdr:row>93</xdr:row>
      <xdr:rowOff>187325</xdr:rowOff>
    </xdr:to>
    <xdr:sp macro="[0]!Instruction.BlockClick" textlink="">
      <xdr:nvSpPr>
        <xdr:cNvPr id="2" name="InstrBlock_7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219075" y="38385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Обновление</a:t>
          </a:r>
        </a:p>
      </xdr:txBody>
    </xdr:sp>
    <xdr:clientData/>
  </xdr:twoCellAnchor>
  <xdr:twoCellAnchor editAs="absolute">
    <xdr:from>
      <xdr:col>1</xdr:col>
      <xdr:colOff>0</xdr:colOff>
      <xdr:row>15</xdr:row>
      <xdr:rowOff>127000</xdr:rowOff>
    </xdr:from>
    <xdr:to>
      <xdr:col>3</xdr:col>
      <xdr:colOff>0</xdr:colOff>
      <xdr:row>18</xdr:row>
      <xdr:rowOff>19050</xdr:rowOff>
    </xdr:to>
    <xdr:sp macro="[0]!Instruction.BlockClick" textlink="">
      <xdr:nvSpPr>
        <xdr:cNvPr id="4" name="InstrBlock_6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219075" y="33750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Методология заполнения</a:t>
          </a:r>
        </a:p>
      </xdr:txBody>
    </xdr:sp>
    <xdr:clientData/>
  </xdr:twoCellAnchor>
  <xdr:twoCellAnchor editAs="absolute">
    <xdr:from>
      <xdr:col>1</xdr:col>
      <xdr:colOff>0</xdr:colOff>
      <xdr:row>13</xdr:row>
      <xdr:rowOff>44450</xdr:rowOff>
    </xdr:from>
    <xdr:to>
      <xdr:col>3</xdr:col>
      <xdr:colOff>0</xdr:colOff>
      <xdr:row>15</xdr:row>
      <xdr:rowOff>127000</xdr:rowOff>
    </xdr:to>
    <xdr:sp macro="[0]!Instruction.BlockClick" textlink="">
      <xdr:nvSpPr>
        <xdr:cNvPr id="5" name="InstrBlock_5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219075" y="29114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Организационно-технические консультации</a:t>
          </a:r>
        </a:p>
      </xdr:txBody>
    </xdr:sp>
    <xdr:clientData/>
  </xdr:twoCellAnchor>
  <xdr:twoCellAnchor editAs="absolute">
    <xdr:from>
      <xdr:col>1</xdr:col>
      <xdr:colOff>0</xdr:colOff>
      <xdr:row>12</xdr:row>
      <xdr:rowOff>66675</xdr:rowOff>
    </xdr:from>
    <xdr:to>
      <xdr:col>3</xdr:col>
      <xdr:colOff>0</xdr:colOff>
      <xdr:row>13</xdr:row>
      <xdr:rowOff>44450</xdr:rowOff>
    </xdr:to>
    <xdr:sp macro="[0]!Instruction.BlockClick" textlink="">
      <xdr:nvSpPr>
        <xdr:cNvPr id="6" name="InstrBlock_4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219075" y="24479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Проверка отчёта</a:t>
          </a:r>
        </a:p>
      </xdr:txBody>
    </xdr:sp>
    <xdr:clientData/>
  </xdr:twoCellAnchor>
  <xdr:twoCellAnchor editAs="absolute">
    <xdr:from>
      <xdr:col>1</xdr:col>
      <xdr:colOff>0</xdr:colOff>
      <xdr:row>10</xdr:row>
      <xdr:rowOff>98425</xdr:rowOff>
    </xdr:from>
    <xdr:to>
      <xdr:col>3</xdr:col>
      <xdr:colOff>0</xdr:colOff>
      <xdr:row>12</xdr:row>
      <xdr:rowOff>66675</xdr:rowOff>
    </xdr:to>
    <xdr:sp macro="[0]!Instruction.BlockClick" textlink="">
      <xdr:nvSpPr>
        <xdr:cNvPr id="7" name="InstrBlock_3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219075" y="19843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Работа с реестрами</a:t>
          </a:r>
        </a:p>
      </xdr:txBody>
    </xdr:sp>
    <xdr:clientData/>
  </xdr:twoCellAnchor>
  <xdr:twoCellAnchor editAs="absolute">
    <xdr:from>
      <xdr:col>1</xdr:col>
      <xdr:colOff>0</xdr:colOff>
      <xdr:row>7</xdr:row>
      <xdr:rowOff>149225</xdr:rowOff>
    </xdr:from>
    <xdr:to>
      <xdr:col>3</xdr:col>
      <xdr:colOff>0</xdr:colOff>
      <xdr:row>10</xdr:row>
      <xdr:rowOff>98425</xdr:rowOff>
    </xdr:to>
    <xdr:sp macro="[0]!Instruction.BlockClick" textlink="">
      <xdr:nvSpPr>
        <xdr:cNvPr id="8" name="InstrBlock_2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219075" y="15208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Условные обозначения</a:t>
          </a:r>
        </a:p>
      </xdr:txBody>
    </xdr:sp>
    <xdr:clientData/>
  </xdr:twoCellAnchor>
  <xdr:twoCellAnchor>
    <xdr:from>
      <xdr:col>4</xdr:col>
      <xdr:colOff>47624</xdr:colOff>
      <xdr:row>84</xdr:row>
      <xdr:rowOff>114299</xdr:rowOff>
    </xdr:from>
    <xdr:to>
      <xdr:col>9</xdr:col>
      <xdr:colOff>181724</xdr:colOff>
      <xdr:row>86</xdr:row>
      <xdr:rowOff>165299</xdr:rowOff>
    </xdr:to>
    <xdr:sp macro="[0]!Instruction.cmdGetUpdate_Click" textlink="">
      <xdr:nvSpPr>
        <xdr:cNvPr id="9" name="cmdGetUpdate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2486024" y="4181475"/>
          <a:ext cx="318210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Обновить</a:t>
          </a:r>
        </a:p>
      </xdr:txBody>
    </xdr:sp>
    <xdr:clientData/>
  </xdr:twoCellAnchor>
  <xdr:twoCellAnchor>
    <xdr:from>
      <xdr:col>9</xdr:col>
      <xdr:colOff>257175</xdr:colOff>
      <xdr:row>84</xdr:row>
      <xdr:rowOff>114300</xdr:rowOff>
    </xdr:from>
    <xdr:to>
      <xdr:col>15</xdr:col>
      <xdr:colOff>105525</xdr:colOff>
      <xdr:row>86</xdr:row>
      <xdr:rowOff>165300</xdr:rowOff>
    </xdr:to>
    <xdr:sp macro="[0]!Instruction.cmdShowHideUpdateLog_Click" textlink="">
      <xdr:nvSpPr>
        <xdr:cNvPr id="10" name="cmdShowHideUpdateLog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5743575" y="4181475"/>
          <a:ext cx="350595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Показать / скрыть лог обновления</a:t>
          </a:r>
        </a:p>
      </xdr:txBody>
    </xdr:sp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462754" name="Pict 9" descr="тест">
          <a:extLst>
            <a:ext uri="{FF2B5EF4-FFF2-40B4-BE49-F238E27FC236}">
              <a16:creationId xmlns="" xmlns:a16="http://schemas.microsoft.com/office/drawing/2014/main" id="{00000000-0008-0000-0000-0000A2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462755" name="Pict 9" descr="тест">
          <a:extLst>
            <a:ext uri="{FF2B5EF4-FFF2-40B4-BE49-F238E27FC236}">
              <a16:creationId xmlns="" xmlns:a16="http://schemas.microsoft.com/office/drawing/2014/main" id="{00000000-0008-0000-0000-0000A3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462756" name="Pict 9" descr="тест">
          <a:extLst>
            <a:ext uri="{FF2B5EF4-FFF2-40B4-BE49-F238E27FC236}">
              <a16:creationId xmlns="" xmlns:a16="http://schemas.microsoft.com/office/drawing/2014/main" id="{00000000-0008-0000-0000-0000A4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0</xdr:colOff>
      <xdr:row>5</xdr:row>
      <xdr:rowOff>0</xdr:rowOff>
    </xdr:from>
    <xdr:to>
      <xdr:col>3</xdr:col>
      <xdr:colOff>0</xdr:colOff>
      <xdr:row>7</xdr:row>
      <xdr:rowOff>149225</xdr:rowOff>
    </xdr:to>
    <xdr:sp macro="[0]!Instruction.BlockClick" textlink="">
      <xdr:nvSpPr>
        <xdr:cNvPr id="14" name="InstrBlock_1">
          <a:extLst>
            <a:ext uri="{FF2B5EF4-FFF2-40B4-BE49-F238E27FC236}">
              <a16:creationId xmlns=""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219075" y="1057275"/>
          <a:ext cx="2066925" cy="463550"/>
        </a:xfrm>
        <a:prstGeom prst="rect">
          <a:avLst/>
        </a:prstGeom>
        <a:solidFill>
          <a:srgbClr val="FFC17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Технические требования</a:t>
          </a:r>
        </a:p>
      </xdr:txBody>
    </xdr:sp>
    <xdr:clientData/>
  </xdr:twoCellAnchor>
  <xdr:twoCellAnchor editAs="absolute">
    <xdr:from>
      <xdr:col>1</xdr:col>
      <xdr:colOff>66675</xdr:colOff>
      <xdr:row>5</xdr:row>
      <xdr:rowOff>57150</xdr:rowOff>
    </xdr:from>
    <xdr:to>
      <xdr:col>1</xdr:col>
      <xdr:colOff>447675</xdr:colOff>
      <xdr:row>7</xdr:row>
      <xdr:rowOff>123825</xdr:rowOff>
    </xdr:to>
    <xdr:pic macro="[0]!Instruction.BlockClick">
      <xdr:nvPicPr>
        <xdr:cNvPr id="462758" name="InstrImg_1" descr="icon1">
          <a:extLst>
            <a:ext uri="{FF2B5EF4-FFF2-40B4-BE49-F238E27FC236}">
              <a16:creationId xmlns="" xmlns:a16="http://schemas.microsoft.com/office/drawing/2014/main" id="{00000000-0008-0000-0000-0000A6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1144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7</xdr:row>
      <xdr:rowOff>180975</xdr:rowOff>
    </xdr:from>
    <xdr:to>
      <xdr:col>1</xdr:col>
      <xdr:colOff>428625</xdr:colOff>
      <xdr:row>10</xdr:row>
      <xdr:rowOff>57150</xdr:rowOff>
    </xdr:to>
    <xdr:pic macro="[0]!Instruction.BlockClick">
      <xdr:nvPicPr>
        <xdr:cNvPr id="462759" name="InstrImg_2" descr="icon2">
          <a:extLst>
            <a:ext uri="{FF2B5EF4-FFF2-40B4-BE49-F238E27FC236}">
              <a16:creationId xmlns="" xmlns:a16="http://schemas.microsoft.com/office/drawing/2014/main" id="{00000000-0008-0000-0000-0000A7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552575"/>
          <a:ext cx="3810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10</xdr:row>
      <xdr:rowOff>133350</xdr:rowOff>
    </xdr:from>
    <xdr:to>
      <xdr:col>1</xdr:col>
      <xdr:colOff>428625</xdr:colOff>
      <xdr:row>12</xdr:row>
      <xdr:rowOff>38100</xdr:rowOff>
    </xdr:to>
    <xdr:pic macro="[0]!Instruction.BlockClick">
      <xdr:nvPicPr>
        <xdr:cNvPr id="462760" name="InstrImg_3" descr="icon3">
          <a:extLst>
            <a:ext uri="{FF2B5EF4-FFF2-40B4-BE49-F238E27FC236}">
              <a16:creationId xmlns="" xmlns:a16="http://schemas.microsoft.com/office/drawing/2014/main" id="{00000000-0008-0000-0000-0000A8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01930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12</xdr:row>
      <xdr:rowOff>114300</xdr:rowOff>
    </xdr:from>
    <xdr:to>
      <xdr:col>1</xdr:col>
      <xdr:colOff>428625</xdr:colOff>
      <xdr:row>13</xdr:row>
      <xdr:rowOff>28575</xdr:rowOff>
    </xdr:to>
    <xdr:pic macro="[0]!Instruction.BlockClick">
      <xdr:nvPicPr>
        <xdr:cNvPr id="462761" name="InstrImg_4" descr="icon4">
          <a:extLst>
            <a:ext uri="{FF2B5EF4-FFF2-40B4-BE49-F238E27FC236}">
              <a16:creationId xmlns="" xmlns:a16="http://schemas.microsoft.com/office/drawing/2014/main" id="{00000000-0008-0000-0000-0000A9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49555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13</xdr:row>
      <xdr:rowOff>95250</xdr:rowOff>
    </xdr:from>
    <xdr:to>
      <xdr:col>1</xdr:col>
      <xdr:colOff>428625</xdr:colOff>
      <xdr:row>15</xdr:row>
      <xdr:rowOff>95250</xdr:rowOff>
    </xdr:to>
    <xdr:pic macro="[0]!Instruction.BlockClick">
      <xdr:nvPicPr>
        <xdr:cNvPr id="462762" name="InstrImg_5" descr="icon5">
          <a:extLst>
            <a:ext uri="{FF2B5EF4-FFF2-40B4-BE49-F238E27FC236}">
              <a16:creationId xmlns="" xmlns:a16="http://schemas.microsoft.com/office/drawing/2014/main" id="{00000000-0008-0000-0000-0000AA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96227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66675</xdr:colOff>
      <xdr:row>16</xdr:row>
      <xdr:rowOff>0</xdr:rowOff>
    </xdr:from>
    <xdr:to>
      <xdr:col>1</xdr:col>
      <xdr:colOff>447675</xdr:colOff>
      <xdr:row>18</xdr:row>
      <xdr:rowOff>0</xdr:rowOff>
    </xdr:to>
    <xdr:pic macro="[0]!Instruction.BlockClick">
      <xdr:nvPicPr>
        <xdr:cNvPr id="462763" name="InstrImg_6" descr="icon6">
          <a:extLst>
            <a:ext uri="{FF2B5EF4-FFF2-40B4-BE49-F238E27FC236}">
              <a16:creationId xmlns="" xmlns:a16="http://schemas.microsoft.com/office/drawing/2014/main" id="{00000000-0008-0000-0000-0000AB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34385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18</xdr:row>
      <xdr:rowOff>0</xdr:rowOff>
    </xdr:from>
    <xdr:to>
      <xdr:col>2</xdr:col>
      <xdr:colOff>0</xdr:colOff>
      <xdr:row>18</xdr:row>
      <xdr:rowOff>0</xdr:rowOff>
    </xdr:to>
    <xdr:pic>
      <xdr:nvPicPr>
        <xdr:cNvPr id="462764" name="Pict 9" descr="тест">
          <a:extLst>
            <a:ext uri="{FF2B5EF4-FFF2-40B4-BE49-F238E27FC236}">
              <a16:creationId xmlns="" xmlns:a16="http://schemas.microsoft.com/office/drawing/2014/main" id="{00000000-0008-0000-0000-0000AC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38195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32</xdr:row>
      <xdr:rowOff>0</xdr:rowOff>
    </xdr:from>
    <xdr:to>
      <xdr:col>2</xdr:col>
      <xdr:colOff>0</xdr:colOff>
      <xdr:row>32</xdr:row>
      <xdr:rowOff>0</xdr:rowOff>
    </xdr:to>
    <xdr:pic>
      <xdr:nvPicPr>
        <xdr:cNvPr id="462765" name="Pict 9" descr="тест">
          <a:extLst>
            <a:ext uri="{FF2B5EF4-FFF2-40B4-BE49-F238E27FC236}">
              <a16:creationId xmlns="" xmlns:a16="http://schemas.microsoft.com/office/drawing/2014/main" id="{00000000-0008-0000-0000-0000AD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41148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19050</xdr:colOff>
      <xdr:row>18</xdr:row>
      <xdr:rowOff>47625</xdr:rowOff>
    </xdr:from>
    <xdr:to>
      <xdr:col>1</xdr:col>
      <xdr:colOff>447675</xdr:colOff>
      <xdr:row>94</xdr:row>
      <xdr:rowOff>9525</xdr:rowOff>
    </xdr:to>
    <xdr:pic macro="[0]!Instruction.BlockClick">
      <xdr:nvPicPr>
        <xdr:cNvPr id="462766" name="InstrImg_7" descr="icon8.png">
          <a:extLst>
            <a:ext uri="{FF2B5EF4-FFF2-40B4-BE49-F238E27FC236}">
              <a16:creationId xmlns="" xmlns:a16="http://schemas.microsoft.com/office/drawing/2014/main" id="{00000000-0008-0000-0000-0000AE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3867150"/>
          <a:ext cx="4286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80</xdr:row>
      <xdr:rowOff>47625</xdr:rowOff>
    </xdr:from>
    <xdr:to>
      <xdr:col>4</xdr:col>
      <xdr:colOff>257175</xdr:colOff>
      <xdr:row>81</xdr:row>
      <xdr:rowOff>9525</xdr:rowOff>
    </xdr:to>
    <xdr:pic macro="[0]!Instruction.chkUpdates_Click">
      <xdr:nvPicPr>
        <xdr:cNvPr id="462767" name="chkGetUpdatesTrue" descr="check_yes.jpg">
          <a:extLst>
            <a:ext uri="{FF2B5EF4-FFF2-40B4-BE49-F238E27FC236}">
              <a16:creationId xmlns="" xmlns:a16="http://schemas.microsoft.com/office/drawing/2014/main" id="{00000000-0008-0000-0000-0000AF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1148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82</xdr:row>
      <xdr:rowOff>57150</xdr:rowOff>
    </xdr:from>
    <xdr:to>
      <xdr:col>4</xdr:col>
      <xdr:colOff>257175</xdr:colOff>
      <xdr:row>83</xdr:row>
      <xdr:rowOff>19050</xdr:rowOff>
    </xdr:to>
    <xdr:pic macro="[0]!Instruction.chkUpdates_Click">
      <xdr:nvPicPr>
        <xdr:cNvPr id="462768" name="chkNoUpdatesFalse" descr="check_no.png">
          <a:extLst>
            <a:ext uri="{FF2B5EF4-FFF2-40B4-BE49-F238E27FC236}">
              <a16:creationId xmlns="" xmlns:a16="http://schemas.microsoft.com/office/drawing/2014/main" id="{00000000-0008-0000-0000-0000B0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1148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82</xdr:row>
      <xdr:rowOff>57150</xdr:rowOff>
    </xdr:from>
    <xdr:to>
      <xdr:col>4</xdr:col>
      <xdr:colOff>257175</xdr:colOff>
      <xdr:row>83</xdr:row>
      <xdr:rowOff>19050</xdr:rowOff>
    </xdr:to>
    <xdr:pic macro="[0]!Instruction.chkUpdates_Click">
      <xdr:nvPicPr>
        <xdr:cNvPr id="462769" name="chkNoUpdatesTrue" descr="check_yes.jpg" hidden="1">
          <a:extLst>
            <a:ext uri="{FF2B5EF4-FFF2-40B4-BE49-F238E27FC236}">
              <a16:creationId xmlns="" xmlns:a16="http://schemas.microsoft.com/office/drawing/2014/main" id="{00000000-0008-0000-0000-0000B1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1148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80</xdr:row>
      <xdr:rowOff>47625</xdr:rowOff>
    </xdr:from>
    <xdr:to>
      <xdr:col>4</xdr:col>
      <xdr:colOff>257175</xdr:colOff>
      <xdr:row>81</xdr:row>
      <xdr:rowOff>9525</xdr:rowOff>
    </xdr:to>
    <xdr:pic macro="[0]!Instruction.chkUpdates_Click">
      <xdr:nvPicPr>
        <xdr:cNvPr id="462770" name="chkGetUpdatesFalse" descr="check_no.png" hidden="1">
          <a:extLst>
            <a:ext uri="{FF2B5EF4-FFF2-40B4-BE49-F238E27FC236}">
              <a16:creationId xmlns="" xmlns:a16="http://schemas.microsoft.com/office/drawing/2014/main" id="{00000000-0008-0000-0000-0000B2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1148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57150</xdr:colOff>
      <xdr:row>84</xdr:row>
      <xdr:rowOff>104775</xdr:rowOff>
    </xdr:from>
    <xdr:to>
      <xdr:col>5</xdr:col>
      <xdr:colOff>180975</xdr:colOff>
      <xdr:row>86</xdr:row>
      <xdr:rowOff>142875</xdr:rowOff>
    </xdr:to>
    <xdr:pic macro="[0]!Instruction.cmdGetUpdate_Click">
      <xdr:nvPicPr>
        <xdr:cNvPr id="462771" name="cmdGetUpdateImg" descr="icon11.png">
          <a:extLst>
            <a:ext uri="{FF2B5EF4-FFF2-40B4-BE49-F238E27FC236}">
              <a16:creationId xmlns="" xmlns:a16="http://schemas.microsoft.com/office/drawing/2014/main" id="{00000000-0008-0000-0000-0000B3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411480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276225</xdr:colOff>
      <xdr:row>84</xdr:row>
      <xdr:rowOff>104775</xdr:rowOff>
    </xdr:from>
    <xdr:to>
      <xdr:col>11</xdr:col>
      <xdr:colOff>104775</xdr:colOff>
      <xdr:row>86</xdr:row>
      <xdr:rowOff>142875</xdr:rowOff>
    </xdr:to>
    <xdr:pic macro="[0]!Instruction.cmdShowHideUpdateLog_Click">
      <xdr:nvPicPr>
        <xdr:cNvPr id="462772" name="cmdShowHideUpdateLogImg" descr="icon13.png">
          <a:extLst>
            <a:ext uri="{FF2B5EF4-FFF2-40B4-BE49-F238E27FC236}">
              <a16:creationId xmlns="" xmlns:a16="http://schemas.microsoft.com/office/drawing/2014/main" id="{00000000-0008-0000-0000-0000B4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411480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219380</xdr:colOff>
      <xdr:row>2</xdr:row>
      <xdr:rowOff>9392</xdr:rowOff>
    </xdr:from>
    <xdr:to>
      <xdr:col>2</xdr:col>
      <xdr:colOff>1303225</xdr:colOff>
      <xdr:row>2</xdr:row>
      <xdr:rowOff>223955</xdr:rowOff>
    </xdr:to>
    <xdr:sp macro="" textlink="">
      <xdr:nvSpPr>
        <xdr:cNvPr id="31" name="cmdAct_1">
          <a:extLst>
            <a:ext uri="{FF2B5EF4-FFF2-40B4-BE49-F238E27FC236}">
              <a16:creationId xmlns="" xmlns:a16="http://schemas.microsoft.com/office/drawing/2014/main" id="{00000000-0008-0000-0000-00001F000000}"/>
            </a:ext>
          </a:extLst>
        </xdr:cNvPr>
        <xdr:cNvSpPr txBox="1">
          <a:spLocks noChangeArrowheads="1"/>
        </xdr:cNvSpPr>
      </xdr:nvSpPr>
      <xdr:spPr bwMode="auto">
        <a:xfrm>
          <a:off x="1019480" y="352292"/>
          <a:ext cx="1083845" cy="214563"/>
        </a:xfrm>
        <a:prstGeom prst="rect">
          <a:avLst/>
        </a:prstGeom>
        <a:solidFill>
          <a:srgbClr val="B3FFD9"/>
        </a:solidFill>
        <a:ln w="9525">
          <a:noFill/>
          <a:miter lim="800000"/>
          <a:headEnd/>
          <a:tailEnd/>
        </a:ln>
      </xdr:spPr>
      <xdr:txBody>
        <a:bodyPr vertOverflow="clip" wrap="square" lIns="360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tx1"/>
              </a:solidFill>
              <a:latin typeface="Tahoma"/>
              <a:ea typeface="Tahoma"/>
              <a:cs typeface="Tahoma"/>
            </a:rPr>
            <a:t>Актуальна</a:t>
          </a:r>
        </a:p>
      </xdr:txBody>
    </xdr:sp>
    <xdr:clientData/>
  </xdr:twoCellAnchor>
  <xdr:twoCellAnchor>
    <xdr:from>
      <xdr:col>2</xdr:col>
      <xdr:colOff>190500</xdr:colOff>
      <xdr:row>1</xdr:row>
      <xdr:rowOff>114300</xdr:rowOff>
    </xdr:from>
    <xdr:to>
      <xdr:col>2</xdr:col>
      <xdr:colOff>476250</xdr:colOff>
      <xdr:row>3</xdr:row>
      <xdr:rowOff>57150</xdr:rowOff>
    </xdr:to>
    <xdr:pic>
      <xdr:nvPicPr>
        <xdr:cNvPr id="462774" name="cmdAct_2" descr="icon15.png">
          <a:extLst>
            <a:ext uri="{FF2B5EF4-FFF2-40B4-BE49-F238E27FC236}">
              <a16:creationId xmlns="" xmlns:a16="http://schemas.microsoft.com/office/drawing/2014/main" id="{00000000-0008-0000-0000-0000B6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" y="247650"/>
          <a:ext cx="2857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219075</xdr:colOff>
      <xdr:row>2</xdr:row>
      <xdr:rowOff>9525</xdr:rowOff>
    </xdr:from>
    <xdr:to>
      <xdr:col>4</xdr:col>
      <xdr:colOff>81629</xdr:colOff>
      <xdr:row>2</xdr:row>
      <xdr:rowOff>219075</xdr:rowOff>
    </xdr:to>
    <xdr:sp macro="[0]!Instruction.cmdGetUpdate_Click" textlink="">
      <xdr:nvSpPr>
        <xdr:cNvPr id="33" name="cmdNoAct_1" hidden="1">
          <a:extLst>
            <a:ext uri="{FF2B5EF4-FFF2-40B4-BE49-F238E27FC236}">
              <a16:creationId xmlns="" xmlns:a16="http://schemas.microsoft.com/office/drawing/2014/main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1019175" y="352425"/>
          <a:ext cx="1634204" cy="209550"/>
        </a:xfrm>
        <a:prstGeom prst="rect">
          <a:avLst/>
        </a:prstGeom>
        <a:solidFill>
          <a:srgbClr val="FF5050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bg1"/>
              </a:solidFill>
              <a:latin typeface="Tahoma"/>
              <a:ea typeface="Tahoma"/>
              <a:cs typeface="Tahoma"/>
            </a:rPr>
            <a:t>Требуется обновление</a:t>
          </a:r>
        </a:p>
      </xdr:txBody>
    </xdr:sp>
    <xdr:clientData/>
  </xdr:twoCellAnchor>
  <xdr:twoCellAnchor editAs="oneCell">
    <xdr:from>
      <xdr:col>2</xdr:col>
      <xdr:colOff>228600</xdr:colOff>
      <xdr:row>1</xdr:row>
      <xdr:rowOff>200025</xdr:rowOff>
    </xdr:from>
    <xdr:to>
      <xdr:col>2</xdr:col>
      <xdr:colOff>476250</xdr:colOff>
      <xdr:row>3</xdr:row>
      <xdr:rowOff>9525</xdr:rowOff>
    </xdr:to>
    <xdr:pic>
      <xdr:nvPicPr>
        <xdr:cNvPr id="462776" name="cmdNoAct_2" descr="icon16.png" hidden="1">
          <a:extLst>
            <a:ext uri="{FF2B5EF4-FFF2-40B4-BE49-F238E27FC236}">
              <a16:creationId xmlns="" xmlns:a16="http://schemas.microsoft.com/office/drawing/2014/main" id="{00000000-0008-0000-0000-0000B8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3333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220436</xdr:colOff>
      <xdr:row>2</xdr:row>
      <xdr:rowOff>3612</xdr:rowOff>
    </xdr:from>
    <xdr:to>
      <xdr:col>4</xdr:col>
      <xdr:colOff>141514</xdr:colOff>
      <xdr:row>2</xdr:row>
      <xdr:rowOff>219612</xdr:rowOff>
    </xdr:to>
    <xdr:sp macro="" textlink="">
      <xdr:nvSpPr>
        <xdr:cNvPr id="35" name="cmdNoInet_1" hidden="1">
          <a:extLst>
            <a:ext uri="{FF2B5EF4-FFF2-40B4-BE49-F238E27FC236}">
              <a16:creationId xmlns="" xmlns:a16="http://schemas.microsoft.com/office/drawing/2014/main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1020536" y="346512"/>
          <a:ext cx="1692728" cy="216000"/>
        </a:xfrm>
        <a:prstGeom prst="rect">
          <a:avLst/>
        </a:prstGeom>
        <a:solidFill>
          <a:srgbClr val="FFCC66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ysClr val="windowText" lastClr="000000"/>
              </a:solidFill>
              <a:latin typeface="Tahoma"/>
              <a:ea typeface="Tahoma"/>
              <a:cs typeface="Tahoma"/>
            </a:rPr>
            <a:t>Ошибка подключения</a:t>
          </a:r>
        </a:p>
      </xdr:txBody>
    </xdr:sp>
    <xdr:clientData/>
  </xdr:twoCellAnchor>
  <xdr:oneCellAnchor>
    <xdr:from>
      <xdr:col>2</xdr:col>
      <xdr:colOff>200025</xdr:colOff>
      <xdr:row>1</xdr:row>
      <xdr:rowOff>136963</xdr:rowOff>
    </xdr:from>
    <xdr:ext cx="250371" cy="374141"/>
    <xdr:sp macro="" textlink="">
      <xdr:nvSpPr>
        <xdr:cNvPr id="36" name="cmdNoInet_2" hidden="1">
          <a:extLst>
            <a:ext uri="{FF2B5EF4-FFF2-40B4-BE49-F238E27FC236}">
              <a16:creationId xmlns=""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1000125" y="270313"/>
          <a:ext cx="250371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ru-RU" sz="1800" b="1">
              <a:solidFill>
                <a:schemeClr val="bg1"/>
              </a:solidFill>
            </a:rPr>
            <a:t>!</a:t>
          </a:r>
        </a:p>
      </xdr:txBody>
    </xdr:sp>
    <xdr:clientData/>
  </xdr:oneCellAnchor>
  <xdr:twoCellAnchor>
    <xdr:from>
      <xdr:col>18</xdr:col>
      <xdr:colOff>200025</xdr:colOff>
      <xdr:row>1</xdr:row>
      <xdr:rowOff>47625</xdr:rowOff>
    </xdr:from>
    <xdr:to>
      <xdr:col>24</xdr:col>
      <xdr:colOff>267803</xdr:colOff>
      <xdr:row>2</xdr:row>
      <xdr:rowOff>123825</xdr:rowOff>
    </xdr:to>
    <xdr:sp macro="[0]!Instruction.cmdStart_Click" textlink="">
      <xdr:nvSpPr>
        <xdr:cNvPr id="37" name="cmdStart" hidden="1">
          <a:extLst>
            <a:ext uri="{FF2B5EF4-FFF2-40B4-BE49-F238E27FC236}">
              <a16:creationId xmlns="" xmlns:a16="http://schemas.microsoft.com/office/drawing/2014/main" id="{00000000-0008-0000-0000-000025000000}"/>
            </a:ext>
          </a:extLst>
        </xdr:cNvPr>
        <xdr:cNvSpPr>
          <a:spLocks noChangeArrowheads="1"/>
        </xdr:cNvSpPr>
      </xdr:nvSpPr>
      <xdr:spPr bwMode="auto">
        <a:xfrm>
          <a:off x="6915150" y="180975"/>
          <a:ext cx="1839428" cy="285750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BCBCBC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Приступить к заполнению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</xdr:row>
          <xdr:rowOff>0</xdr:rowOff>
        </xdr:from>
        <xdr:to>
          <xdr:col>22</xdr:col>
          <xdr:colOff>66675</xdr:colOff>
          <xdr:row>105</xdr:row>
          <xdr:rowOff>9525</xdr:rowOff>
        </xdr:to>
        <xdr:sp macro="" textlink="">
          <xdr:nvSpPr>
            <xdr:cNvPr id="193537" name="InstrWord" hidden="1">
              <a:extLst>
                <a:ext uri="{63B3BB69-23CF-44E3-9099-C40C66FF867C}">
                  <a14:compatExt spid="_x0000_s1935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66675</xdr:colOff>
      <xdr:row>0</xdr:row>
      <xdr:rowOff>47625</xdr:rowOff>
    </xdr:from>
    <xdr:to>
      <xdr:col>6</xdr:col>
      <xdr:colOff>78601</xdr:colOff>
      <xdr:row>0</xdr:row>
      <xdr:rowOff>301503</xdr:rowOff>
    </xdr:to>
    <xdr:sp macro="[0]!modUpdTemplLogger.Clear" textlink="">
      <xdr:nvSpPr>
        <xdr:cNvPr id="194761" name="cmdStart">
          <a:extLst>
            <a:ext uri="{FF2B5EF4-FFF2-40B4-BE49-F238E27FC236}">
              <a16:creationId xmlns="" xmlns:a16="http://schemas.microsoft.com/office/drawing/2014/main" id="{00000000-0008-0000-0100-0000C9F80200}"/>
            </a:ext>
          </a:extLst>
        </xdr:cNvPr>
        <xdr:cNvSpPr>
          <a:spLocks noChangeArrowheads="1"/>
        </xdr:cNvSpPr>
      </xdr:nvSpPr>
      <xdr:spPr bwMode="auto">
        <a:xfrm>
          <a:off x="9544050" y="47625"/>
          <a:ext cx="1840726" cy="253878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Очистить лог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38100</xdr:colOff>
      <xdr:row>36</xdr:row>
      <xdr:rowOff>0</xdr:rowOff>
    </xdr:from>
    <xdr:to>
      <xdr:col>6</xdr:col>
      <xdr:colOff>228600</xdr:colOff>
      <xdr:row>36</xdr:row>
      <xdr:rowOff>190500</xdr:rowOff>
    </xdr:to>
    <xdr:grpSp>
      <xdr:nvGrpSpPr>
        <xdr:cNvPr id="463905" name="shCalendar" hidden="1">
          <a:extLst>
            <a:ext uri="{FF2B5EF4-FFF2-40B4-BE49-F238E27FC236}">
              <a16:creationId xmlns="" xmlns:a16="http://schemas.microsoft.com/office/drawing/2014/main" id="{00000000-0008-0000-0200-000021140700}"/>
            </a:ext>
          </a:extLst>
        </xdr:cNvPr>
        <xdr:cNvGrpSpPr>
          <a:grpSpLocks/>
        </xdr:cNvGrpSpPr>
      </xdr:nvGrpSpPr>
      <xdr:grpSpPr bwMode="auto">
        <a:xfrm>
          <a:off x="7715250" y="43719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63924" name="shCalendar_bck" hidden="1">
            <a:extLst>
              <a:ext uri="{FF2B5EF4-FFF2-40B4-BE49-F238E27FC236}">
                <a16:creationId xmlns="" xmlns:a16="http://schemas.microsoft.com/office/drawing/2014/main" id="{00000000-0008-0000-0200-0000341407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63925" name="shCalendar_1" descr="CalendarSmall.bmp" hidden="1">
            <a:extLst>
              <a:ext uri="{FF2B5EF4-FFF2-40B4-BE49-F238E27FC236}">
                <a16:creationId xmlns="" xmlns:a16="http://schemas.microsoft.com/office/drawing/2014/main" id="{00000000-0008-0000-0200-0000351407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5</xdr:col>
      <xdr:colOff>1</xdr:colOff>
      <xdr:row>53</xdr:row>
      <xdr:rowOff>47625</xdr:rowOff>
    </xdr:from>
    <xdr:to>
      <xdr:col>6</xdr:col>
      <xdr:colOff>1</xdr:colOff>
      <xdr:row>53</xdr:row>
      <xdr:rowOff>333375</xdr:rowOff>
    </xdr:to>
    <xdr:sp macro="[0]!modList00.FillTemplate" textlink="">
      <xdr:nvSpPr>
        <xdr:cNvPr id="9" name="cmdFillTemp" hidden="1">
          <a:extLst>
            <a:ext uri="{FF2B5EF4-FFF2-40B4-BE49-F238E27FC236}">
              <a16:creationId xmlns="" xmlns:a16="http://schemas.microsoft.com/office/drawing/2014/main" id="{00000000-0008-0000-0200-000009000000}"/>
            </a:ext>
          </a:extLst>
        </xdr:cNvPr>
        <xdr:cNvSpPr>
          <a:spLocks noChangeArrowheads="1"/>
        </xdr:cNvSpPr>
      </xdr:nvSpPr>
      <xdr:spPr bwMode="auto">
        <a:xfrm>
          <a:off x="3095626" y="7810500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BCBCBC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Продолжить заполнение</a:t>
          </a:r>
        </a:p>
      </xdr:txBody>
    </xdr:sp>
    <xdr:clientData/>
  </xdr:twoCellAnchor>
  <xdr:twoCellAnchor>
    <xdr:from>
      <xdr:col>5</xdr:col>
      <xdr:colOff>1</xdr:colOff>
      <xdr:row>24</xdr:row>
      <xdr:rowOff>47625</xdr:rowOff>
    </xdr:from>
    <xdr:to>
      <xdr:col>6</xdr:col>
      <xdr:colOff>1</xdr:colOff>
      <xdr:row>24</xdr:row>
      <xdr:rowOff>333375</xdr:rowOff>
    </xdr:to>
    <xdr:sp macro="[0]!modList00.cmdOrganizationChoice_Click_Handler" textlink="">
      <xdr:nvSpPr>
        <xdr:cNvPr id="10" name="cmdOrgChoice" hidden="1">
          <a:extLst>
            <a:ext uri="{FF2B5EF4-FFF2-40B4-BE49-F238E27FC236}">
              <a16:creationId xmlns="" xmlns:a16="http://schemas.microsoft.com/office/drawing/2014/main" id="{00000000-0008-0000-0200-00000A000000}"/>
            </a:ext>
          </a:extLst>
        </xdr:cNvPr>
        <xdr:cNvSpPr>
          <a:spLocks noChangeArrowheads="1"/>
        </xdr:cNvSpPr>
      </xdr:nvSpPr>
      <xdr:spPr bwMode="auto">
        <a:xfrm>
          <a:off x="3095626" y="5162550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BCBCBC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Выбор организации</a:t>
          </a:r>
        </a:p>
      </xdr:txBody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247650</xdr:colOff>
      <xdr:row>7</xdr:row>
      <xdr:rowOff>0</xdr:rowOff>
    </xdr:to>
    <xdr:pic macro="[0]!modInfo.MainSheetHelp">
      <xdr:nvPicPr>
        <xdr:cNvPr id="463909" name="ExcludeHelp_7" descr="Справка по листу" hidden="1">
          <a:extLst>
            <a:ext uri="{FF2B5EF4-FFF2-40B4-BE49-F238E27FC236}">
              <a16:creationId xmlns="" xmlns:a16="http://schemas.microsoft.com/office/drawing/2014/main" id="{00000000-0008-0000-0200-000025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7905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4</xdr:row>
      <xdr:rowOff>0</xdr:rowOff>
    </xdr:from>
    <xdr:to>
      <xdr:col>7</xdr:col>
      <xdr:colOff>247650</xdr:colOff>
      <xdr:row>4</xdr:row>
      <xdr:rowOff>247650</xdr:rowOff>
    </xdr:to>
    <xdr:pic macro="[0]!modInfo.MainSheetHelp">
      <xdr:nvPicPr>
        <xdr:cNvPr id="463910" name="ExcludeHelp_1" descr="Справка по листу" hidden="1">
          <a:extLst>
            <a:ext uri="{FF2B5EF4-FFF2-40B4-BE49-F238E27FC236}">
              <a16:creationId xmlns="" xmlns:a16="http://schemas.microsoft.com/office/drawing/2014/main" id="{00000000-0008-0000-0200-000026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428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10</xdr:row>
      <xdr:rowOff>0</xdr:rowOff>
    </xdr:from>
    <xdr:to>
      <xdr:col>7</xdr:col>
      <xdr:colOff>247650</xdr:colOff>
      <xdr:row>10</xdr:row>
      <xdr:rowOff>247650</xdr:rowOff>
    </xdr:to>
    <xdr:pic macro="[0]!modInfo.MainSheetHelp">
      <xdr:nvPicPr>
        <xdr:cNvPr id="463911" name="ExcludeHelp_3" descr="Справка по листу" hidden="1">
          <a:extLst>
            <a:ext uri="{FF2B5EF4-FFF2-40B4-BE49-F238E27FC236}">
              <a16:creationId xmlns="" xmlns:a16="http://schemas.microsoft.com/office/drawing/2014/main" id="{00000000-0008-0000-0200-000027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03822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12</xdr:row>
      <xdr:rowOff>0</xdr:rowOff>
    </xdr:from>
    <xdr:to>
      <xdr:col>7</xdr:col>
      <xdr:colOff>247650</xdr:colOff>
      <xdr:row>13</xdr:row>
      <xdr:rowOff>0</xdr:rowOff>
    </xdr:to>
    <xdr:pic macro="[0]!modInfo.MainSheetHelp">
      <xdr:nvPicPr>
        <xdr:cNvPr id="463912" name="ExcludeHelp_4" descr="Справка по листу" hidden="1">
          <a:extLst>
            <a:ext uri="{FF2B5EF4-FFF2-40B4-BE49-F238E27FC236}">
              <a16:creationId xmlns="" xmlns:a16="http://schemas.microsoft.com/office/drawing/2014/main" id="{00000000-0008-0000-0200-000028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1620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15</xdr:row>
      <xdr:rowOff>0</xdr:rowOff>
    </xdr:from>
    <xdr:to>
      <xdr:col>7</xdr:col>
      <xdr:colOff>247650</xdr:colOff>
      <xdr:row>19</xdr:row>
      <xdr:rowOff>214032</xdr:rowOff>
    </xdr:to>
    <xdr:pic macro="[0]!modInfo.MainSheetHelp">
      <xdr:nvPicPr>
        <xdr:cNvPr id="463913" name="ExcludeHelp_5" descr="Справка по листу" hidden="1">
          <a:extLst>
            <a:ext uri="{FF2B5EF4-FFF2-40B4-BE49-F238E27FC236}">
              <a16:creationId xmlns="" xmlns:a16="http://schemas.microsoft.com/office/drawing/2014/main" id="{00000000-0008-0000-0200-000029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1620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16</xdr:row>
      <xdr:rowOff>0</xdr:rowOff>
    </xdr:from>
    <xdr:to>
      <xdr:col>7</xdr:col>
      <xdr:colOff>247650</xdr:colOff>
      <xdr:row>19</xdr:row>
      <xdr:rowOff>214032</xdr:rowOff>
    </xdr:to>
    <xdr:pic macro="[0]!modInfo.MainSheetHelp">
      <xdr:nvPicPr>
        <xdr:cNvPr id="463914" name="ExcludeHelp_6" descr="Справка по листу" hidden="1">
          <a:extLst>
            <a:ext uri="{FF2B5EF4-FFF2-40B4-BE49-F238E27FC236}">
              <a16:creationId xmlns="" xmlns:a16="http://schemas.microsoft.com/office/drawing/2014/main" id="{00000000-0008-0000-0200-00002A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1620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8</xdr:row>
      <xdr:rowOff>0</xdr:rowOff>
    </xdr:from>
    <xdr:to>
      <xdr:col>7</xdr:col>
      <xdr:colOff>247650</xdr:colOff>
      <xdr:row>10</xdr:row>
      <xdr:rowOff>123264</xdr:rowOff>
    </xdr:to>
    <xdr:pic macro="[0]!modInfo.MainSheetHelp">
      <xdr:nvPicPr>
        <xdr:cNvPr id="463915" name="ExcludeHelp_2" descr="Справка по листу" hidden="1">
          <a:extLst>
            <a:ext uri="{FF2B5EF4-FFF2-40B4-BE49-F238E27FC236}">
              <a16:creationId xmlns="" xmlns:a16="http://schemas.microsoft.com/office/drawing/2014/main" id="{00000000-0008-0000-0200-00002B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03822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114300</xdr:colOff>
      <xdr:row>4</xdr:row>
      <xdr:rowOff>114300</xdr:rowOff>
    </xdr:from>
    <xdr:to>
      <xdr:col>7</xdr:col>
      <xdr:colOff>85725</xdr:colOff>
      <xdr:row>4</xdr:row>
      <xdr:rowOff>333375</xdr:rowOff>
    </xdr:to>
    <xdr:pic macro="[0]!modList00.CreatePrintedForm">
      <xdr:nvPicPr>
        <xdr:cNvPr id="23" name="cmdCreatePrintedForm" descr="Создание печатной формы">
          <a:extLst>
            <a:ext uri="{FF2B5EF4-FFF2-40B4-BE49-F238E27FC236}">
              <a16:creationId xmlns="" xmlns:a16="http://schemas.microsoft.com/office/drawing/2014/main" id="{00000000-0008-0000-02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91300" y="2571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6</xdr:col>
      <xdr:colOff>38100</xdr:colOff>
      <xdr:row>31</xdr:row>
      <xdr:rowOff>0</xdr:rowOff>
    </xdr:from>
    <xdr:ext cx="190500" cy="190500"/>
    <xdr:grpSp>
      <xdr:nvGrpSpPr>
        <xdr:cNvPr id="15" name="shCalendar" hidden="1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GrpSpPr>
          <a:grpSpLocks/>
        </xdr:cNvGrpSpPr>
      </xdr:nvGrpSpPr>
      <xdr:grpSpPr bwMode="auto">
        <a:xfrm>
          <a:off x="7715250" y="37242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6" name="shCalendar_bck" hidden="1">
            <a:extLst>
              <a:ext uri="{FF2B5EF4-FFF2-40B4-BE49-F238E27FC236}">
                <a16:creationId xmlns="" xmlns:a16="http://schemas.microsoft.com/office/drawing/2014/main" id="{00000000-0008-0000-0200-000010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7" name="shCalendar_1" descr="CalendarSmall.bmp" hidden="1">
            <a:extLst>
              <a:ext uri="{FF2B5EF4-FFF2-40B4-BE49-F238E27FC236}">
                <a16:creationId xmlns="" xmlns:a16="http://schemas.microsoft.com/office/drawing/2014/main" id="{00000000-0008-0000-0200-000011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8</xdr:row>
      <xdr:rowOff>0</xdr:rowOff>
    </xdr:from>
    <xdr:to>
      <xdr:col>4</xdr:col>
      <xdr:colOff>219075</xdr:colOff>
      <xdr:row>8</xdr:row>
      <xdr:rowOff>219075</xdr:rowOff>
    </xdr:to>
    <xdr:pic macro="[0]!modInfo.MainSheetHelp">
      <xdr:nvPicPr>
        <xdr:cNvPr id="2" name="ExcludeHelp_1" descr="Справка по листу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5429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8</xdr:row>
      <xdr:rowOff>0</xdr:rowOff>
    </xdr:from>
    <xdr:to>
      <xdr:col>7</xdr:col>
      <xdr:colOff>219075</xdr:colOff>
      <xdr:row>8</xdr:row>
      <xdr:rowOff>219075</xdr:rowOff>
    </xdr:to>
    <xdr:pic macro="[0]!modInfo.MainSheetHelp">
      <xdr:nvPicPr>
        <xdr:cNvPr id="3" name="ExcludeHelp_2" descr="Справка по листу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91025" y="5429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10</xdr:col>
      <xdr:colOff>0</xdr:colOff>
      <xdr:row>8</xdr:row>
      <xdr:rowOff>0</xdr:rowOff>
    </xdr:from>
    <xdr:to>
      <xdr:col>10</xdr:col>
      <xdr:colOff>219075</xdr:colOff>
      <xdr:row>8</xdr:row>
      <xdr:rowOff>219075</xdr:rowOff>
    </xdr:to>
    <xdr:pic macro="[0]!modInfo.MainSheetHelp">
      <xdr:nvPicPr>
        <xdr:cNvPr id="4" name="ExcludeHelp_2" descr="Справка по листу">
          <a:extLst>
            <a:ext uri="{FF2B5EF4-FFF2-40B4-BE49-F238E27FC236}">
              <a16:creationId xmlns="" xmlns:a16="http://schemas.microsoft.com/office/drawing/2014/main" id="{00000000-0008-0000-0300-000004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81925" y="5429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0</xdr:col>
      <xdr:colOff>0</xdr:colOff>
      <xdr:row>3</xdr:row>
      <xdr:rowOff>0</xdr:rowOff>
    </xdr:from>
    <xdr:to>
      <xdr:col>2</xdr:col>
      <xdr:colOff>238125</xdr:colOff>
      <xdr:row>3</xdr:row>
      <xdr:rowOff>247650</xdr:rowOff>
    </xdr:to>
    <xdr:pic macro="[0]!modInfo.FREEZE_PANES_STATIC">
      <xdr:nvPicPr>
        <xdr:cNvPr id="5" name="FREEZE_PANES_A11" descr="update_org.png">
          <a:extLst>
            <a:ext uri="{FF2B5EF4-FFF2-40B4-BE49-F238E27FC236}">
              <a16:creationId xmlns="" xmlns:a16="http://schemas.microsoft.com/office/drawing/2014/main" id="{00000000-0008-0000-03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3</xdr:row>
      <xdr:rowOff>0</xdr:rowOff>
    </xdr:from>
    <xdr:to>
      <xdr:col>3</xdr:col>
      <xdr:colOff>0</xdr:colOff>
      <xdr:row>3</xdr:row>
      <xdr:rowOff>247650</xdr:rowOff>
    </xdr:to>
    <xdr:pic macro="[0]!modThisWorkbook.Freeze_Panes">
      <xdr:nvPicPr>
        <xdr:cNvPr id="6" name="UNFREEZE_PANES" descr="update_org.png" hidden="1">
          <a:extLst>
            <a:ext uri="{FF2B5EF4-FFF2-40B4-BE49-F238E27FC236}">
              <a16:creationId xmlns="" xmlns:a16="http://schemas.microsoft.com/office/drawing/2014/main" id="{00000000-0008-0000-03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9525</xdr:colOff>
      <xdr:row>3</xdr:row>
      <xdr:rowOff>0</xdr:rowOff>
    </xdr:from>
    <xdr:to>
      <xdr:col>3</xdr:col>
      <xdr:colOff>9525</xdr:colOff>
      <xdr:row>3</xdr:row>
      <xdr:rowOff>247650</xdr:rowOff>
    </xdr:to>
    <xdr:pic macro="[0]!modInfo.FREEZE_PANES_STATIC">
      <xdr:nvPicPr>
        <xdr:cNvPr id="7" name="UNFREEZE_PANES_A11" descr="update_org.png" hidden="1">
          <a:extLst>
            <a:ext uri="{FF2B5EF4-FFF2-40B4-BE49-F238E27FC236}">
              <a16:creationId xmlns="" xmlns:a16="http://schemas.microsoft.com/office/drawing/2014/main" id="{00000000-0008-0000-03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6</xdr:row>
      <xdr:rowOff>85726</xdr:rowOff>
    </xdr:from>
    <xdr:to>
      <xdr:col>11</xdr:col>
      <xdr:colOff>970083</xdr:colOff>
      <xdr:row>6</xdr:row>
      <xdr:rowOff>513617</xdr:rowOff>
    </xdr:to>
    <xdr:grpSp>
      <xdr:nvGrpSpPr>
        <xdr:cNvPr id="9" name="Группа 8">
          <a:extLst>
            <a:ext uri="{FF2B5EF4-FFF2-40B4-BE49-F238E27FC236}">
              <a16:creationId xmlns="" xmlns:a16="http://schemas.microsoft.com/office/drawing/2014/main" id="{00000000-0008-0000-0300-000009000000}"/>
            </a:ext>
          </a:extLst>
        </xdr:cNvPr>
        <xdr:cNvGrpSpPr/>
      </xdr:nvGrpSpPr>
      <xdr:grpSpPr>
        <a:xfrm>
          <a:off x="247650" y="409576"/>
          <a:ext cx="10676058" cy="427891"/>
          <a:chOff x="304799" y="752476"/>
          <a:chExt cx="10685583" cy="446941"/>
        </a:xfrm>
      </xdr:grpSpPr>
      <xdr:pic>
        <xdr:nvPicPr>
          <xdr:cNvPr id="10" name="Рисунок 1">
            <a:extLst>
              <a:ext uri="{FF2B5EF4-FFF2-40B4-BE49-F238E27FC236}">
                <a16:creationId xmlns="" xmlns:a16="http://schemas.microsoft.com/office/drawing/2014/main" id="{00000000-0008-0000-0300-00000A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19177" y="829099"/>
            <a:ext cx="323850" cy="2762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2" name="Прямоугольник 11">
            <a:extLst>
              <a:ext uri="{FF2B5EF4-FFF2-40B4-BE49-F238E27FC236}">
                <a16:creationId xmlns="" xmlns:a16="http://schemas.microsoft.com/office/drawing/2014/main" id="{00000000-0008-0000-0300-00000C000000}"/>
              </a:ext>
            </a:extLst>
          </xdr:cNvPr>
          <xdr:cNvSpPr/>
        </xdr:nvSpPr>
        <xdr:spPr>
          <a:xfrm>
            <a:off x="304799" y="752476"/>
            <a:ext cx="10685583" cy="446941"/>
          </a:xfrm>
          <a:prstGeom prst="rect">
            <a:avLst/>
          </a:prstGeom>
          <a:solidFill>
            <a:schemeClr val="tx1">
              <a:lumMod val="50000"/>
              <a:lumOff val="50000"/>
              <a:alpha val="10000"/>
            </a:schemeClr>
          </a:solidFill>
          <a:ln w="19050">
            <a:solidFill>
              <a:schemeClr val="tx1">
                <a:alpha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lvl="1"/>
            <a:r>
              <a:rPr lang="ru-RU" sz="900">
                <a:solidFill>
                  <a:sysClr val="windowText" lastClr="00000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Если организация на различных территориях осуществляет различные виды деятельности, а также имеет системы теплоснабжения, принадлежащие различным территориям, такие территории должны быть указаны </a:t>
            </a:r>
            <a:r>
              <a:rPr lang="ru-RU" sz="900" b="0">
                <a:solidFill>
                  <a:sysClr val="windowText" lastClr="00000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в </a:t>
            </a:r>
            <a:r>
              <a:rPr lang="ru-RU" sz="900" b="1">
                <a:solidFill>
                  <a:sysClr val="windowText" lastClr="00000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отдельных </a:t>
            </a:r>
            <a:r>
              <a:rPr lang="ru-RU" sz="900">
                <a:solidFill>
                  <a:sysClr val="windowText" lastClr="00000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пунктах.</a:t>
            </a:r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152400</xdr:colOff>
      <xdr:row>32</xdr:row>
      <xdr:rowOff>104775</xdr:rowOff>
    </xdr:from>
    <xdr:to>
      <xdr:col>5</xdr:col>
      <xdr:colOff>247650</xdr:colOff>
      <xdr:row>32</xdr:row>
      <xdr:rowOff>390525</xdr:rowOff>
    </xdr:to>
    <xdr:sp macro="[0]!modList07.cmdDoIt_Click_Handler" textlink="">
      <xdr:nvSpPr>
        <xdr:cNvPr id="18" name="cmdCreate_Sheets" hidden="1">
          <a:extLst>
            <a:ext uri="{FF2B5EF4-FFF2-40B4-BE49-F238E27FC236}">
              <a16:creationId xmlns="" xmlns:a16="http://schemas.microsoft.com/office/drawing/2014/main" id="{00000000-0008-0000-0400-000012000000}"/>
            </a:ext>
          </a:extLst>
        </xdr:cNvPr>
        <xdr:cNvSpPr>
          <a:spLocks noChangeArrowheads="1"/>
        </xdr:cNvSpPr>
      </xdr:nvSpPr>
      <xdr:spPr bwMode="auto">
        <a:xfrm>
          <a:off x="466725" y="2714625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BCBCBC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Сформировать листы с показателями</a:t>
          </a:r>
        </a:p>
      </xdr:txBody>
    </xdr:sp>
    <xdr:clientData/>
  </xdr:twoCellAnchor>
  <xdr:twoCellAnchor>
    <xdr:from>
      <xdr:col>0</xdr:col>
      <xdr:colOff>0</xdr:colOff>
      <xdr:row>3</xdr:row>
      <xdr:rowOff>9525</xdr:rowOff>
    </xdr:from>
    <xdr:to>
      <xdr:col>2</xdr:col>
      <xdr:colOff>247650</xdr:colOff>
      <xdr:row>3</xdr:row>
      <xdr:rowOff>257175</xdr:rowOff>
    </xdr:to>
    <xdr:pic macro="[0]!modInfo.FREEZE_PANES_STATIC">
      <xdr:nvPicPr>
        <xdr:cNvPr id="461081" name="FREEZE_PANES_A21" descr="update_org.png">
          <a:extLst>
            <a:ext uri="{FF2B5EF4-FFF2-40B4-BE49-F238E27FC236}">
              <a16:creationId xmlns="" xmlns:a16="http://schemas.microsoft.com/office/drawing/2014/main" id="{00000000-0008-0000-0400-00001909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28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3</xdr:row>
      <xdr:rowOff>9525</xdr:rowOff>
    </xdr:from>
    <xdr:to>
      <xdr:col>2</xdr:col>
      <xdr:colOff>247650</xdr:colOff>
      <xdr:row>3</xdr:row>
      <xdr:rowOff>257175</xdr:rowOff>
    </xdr:to>
    <xdr:pic macro="[0]!modInfo.FREEZE_PANES_STATIC">
      <xdr:nvPicPr>
        <xdr:cNvPr id="461082" name="UNFREEZE_PANES_A21" descr="update_org.png" hidden="1">
          <a:extLst>
            <a:ext uri="{FF2B5EF4-FFF2-40B4-BE49-F238E27FC236}">
              <a16:creationId xmlns="" xmlns:a16="http://schemas.microsoft.com/office/drawing/2014/main" id="{00000000-0008-0000-0400-00001A09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28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47625</xdr:colOff>
      <xdr:row>17</xdr:row>
      <xdr:rowOff>28575</xdr:rowOff>
    </xdr:from>
    <xdr:to>
      <xdr:col>3</xdr:col>
      <xdr:colOff>266700</xdr:colOff>
      <xdr:row>17</xdr:row>
      <xdr:rowOff>247650</xdr:rowOff>
    </xdr:to>
    <xdr:pic macro="[0]!modInfo.MainSheetHelp">
      <xdr:nvPicPr>
        <xdr:cNvPr id="9" name="ExcludeHelp_1" descr="Справка по листу">
          <a:extLst>
            <a:ext uri="{FF2B5EF4-FFF2-40B4-BE49-F238E27FC236}">
              <a16:creationId xmlns="" xmlns:a16="http://schemas.microsoft.com/office/drawing/2014/main" id="{00000000-0008-0000-0400-000009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8286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8</xdr:col>
      <xdr:colOff>57150</xdr:colOff>
      <xdr:row>18</xdr:row>
      <xdr:rowOff>28575</xdr:rowOff>
    </xdr:from>
    <xdr:to>
      <xdr:col>8</xdr:col>
      <xdr:colOff>276225</xdr:colOff>
      <xdr:row>18</xdr:row>
      <xdr:rowOff>247650</xdr:rowOff>
    </xdr:to>
    <xdr:pic macro="[0]!modInfo.MainSheetHelp">
      <xdr:nvPicPr>
        <xdr:cNvPr id="10" name="ExcludeHelp_2" descr="Справка по листу">
          <a:extLst>
            <a:ext uri="{FF2B5EF4-FFF2-40B4-BE49-F238E27FC236}">
              <a16:creationId xmlns="" xmlns:a16="http://schemas.microsoft.com/office/drawing/2014/main" id="{00000000-0008-0000-0400-00000A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86300" y="112395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12</xdr:col>
      <xdr:colOff>47625</xdr:colOff>
      <xdr:row>18</xdr:row>
      <xdr:rowOff>38100</xdr:rowOff>
    </xdr:from>
    <xdr:to>
      <xdr:col>12</xdr:col>
      <xdr:colOff>266700</xdr:colOff>
      <xdr:row>18</xdr:row>
      <xdr:rowOff>257175</xdr:rowOff>
    </xdr:to>
    <xdr:pic macro="[0]!modInfo.MainSheetHelp">
      <xdr:nvPicPr>
        <xdr:cNvPr id="11" name="ExcludeHelp_3" descr="Справка по листу">
          <a:extLst>
            <a:ext uri="{FF2B5EF4-FFF2-40B4-BE49-F238E27FC236}">
              <a16:creationId xmlns="" xmlns:a16="http://schemas.microsoft.com/office/drawing/2014/main" id="{00000000-0008-0000-0400-00000B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0" y="11334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9</xdr:col>
      <xdr:colOff>38100</xdr:colOff>
      <xdr:row>17</xdr:row>
      <xdr:rowOff>28575</xdr:rowOff>
    </xdr:from>
    <xdr:to>
      <xdr:col>9</xdr:col>
      <xdr:colOff>257175</xdr:colOff>
      <xdr:row>17</xdr:row>
      <xdr:rowOff>247650</xdr:rowOff>
    </xdr:to>
    <xdr:pic macro="[0]!modInfo.MainSheetHelp">
      <xdr:nvPicPr>
        <xdr:cNvPr id="12" name="ExcludeHelp_4" descr="Справка по листу">
          <a:extLst>
            <a:ext uri="{FF2B5EF4-FFF2-40B4-BE49-F238E27FC236}">
              <a16:creationId xmlns="" xmlns:a16="http://schemas.microsoft.com/office/drawing/2014/main" id="{00000000-0008-0000-0400-00000C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0" y="8286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3</xdr:col>
      <xdr:colOff>9525</xdr:colOff>
      <xdr:row>12</xdr:row>
      <xdr:rowOff>47625</xdr:rowOff>
    </xdr:from>
    <xdr:to>
      <xdr:col>13</xdr:col>
      <xdr:colOff>38100</xdr:colOff>
      <xdr:row>12</xdr:row>
      <xdr:rowOff>571500</xdr:rowOff>
    </xdr:to>
    <xdr:grpSp>
      <xdr:nvGrpSpPr>
        <xdr:cNvPr id="2" name="Группа 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GrpSpPr/>
      </xdr:nvGrpSpPr>
      <xdr:grpSpPr>
        <a:xfrm>
          <a:off x="257175" y="809625"/>
          <a:ext cx="13134975" cy="523875"/>
          <a:chOff x="257175" y="742951"/>
          <a:chExt cx="13134975" cy="523874"/>
        </a:xfrm>
      </xdr:grpSpPr>
      <xdr:pic>
        <xdr:nvPicPr>
          <xdr:cNvPr id="27" name="Рисунок 8">
            <a:extLst>
              <a:ext uri="{FF2B5EF4-FFF2-40B4-BE49-F238E27FC236}">
                <a16:creationId xmlns="" xmlns:a16="http://schemas.microsoft.com/office/drawing/2014/main" id="{00000000-0008-0000-0400-00001B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63569" y="802788"/>
            <a:ext cx="334800" cy="2772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28" name="Прямоугольник 27">
            <a:extLst>
              <a:ext uri="{FF2B5EF4-FFF2-40B4-BE49-F238E27FC236}">
                <a16:creationId xmlns="" xmlns:a16="http://schemas.microsoft.com/office/drawing/2014/main" id="{00000000-0008-0000-0400-00001C000000}"/>
              </a:ext>
            </a:extLst>
          </xdr:cNvPr>
          <xdr:cNvSpPr/>
        </xdr:nvSpPr>
        <xdr:spPr>
          <a:xfrm>
            <a:off x="257175" y="742951"/>
            <a:ext cx="13134975" cy="523874"/>
          </a:xfrm>
          <a:prstGeom prst="rect">
            <a:avLst/>
          </a:prstGeom>
          <a:solidFill>
            <a:schemeClr val="tx1">
              <a:lumMod val="50000"/>
              <a:lumOff val="50000"/>
              <a:alpha val="10000"/>
            </a:schemeClr>
          </a:solidFill>
          <a:ln w="15875">
            <a:solidFill>
              <a:schemeClr val="tx1">
                <a:alpha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lvl="1"/>
            <a:r>
              <a:rPr lang="ru-RU" sz="900">
                <a:solidFill>
                  <a:sysClr val="windowText" lastClr="00000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1. В случае дифференциации раскрываемой информации по системам теплоснабжения для каждой системы теплоснабжения должна быть указана территория, в которую входят </a:t>
            </a:r>
            <a:r>
              <a:rPr lang="ru-RU" sz="900" b="1">
                <a:solidFill>
                  <a:sysClr val="windowText" lastClr="00000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только</a:t>
            </a:r>
            <a:r>
              <a:rPr lang="ru-RU" sz="900">
                <a:solidFill>
                  <a:sysClr val="windowText" lastClr="00000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 те муниципальные районы и муниципальные образования, на которой расположена данная система. На веб-портале РИ системы теплоснабжения будут отображены во </a:t>
            </a:r>
            <a:r>
              <a:rPr lang="ru-RU" sz="900" b="1">
                <a:solidFill>
                  <a:sysClr val="windowText" lastClr="00000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всех</a:t>
            </a:r>
            <a:r>
              <a:rPr lang="ru-RU" sz="900">
                <a:solidFill>
                  <a:sysClr val="windowText" lastClr="00000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 МР/МО, входящих в указанную для них территорию.</a:t>
            </a:r>
          </a:p>
          <a:p>
            <a:pPr lvl="1"/>
            <a:r>
              <a:rPr lang="ru-RU" sz="900">
                <a:solidFill>
                  <a:sysClr val="windowText" lastClr="00000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2. Для каждого вида деятельности также необходимо указывать </a:t>
            </a:r>
            <a:r>
              <a:rPr lang="ru-RU" sz="900" b="1">
                <a:solidFill>
                  <a:sysClr val="windowText" lastClr="00000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только</a:t>
            </a:r>
            <a:r>
              <a:rPr lang="ru-RU" sz="900">
                <a:solidFill>
                  <a:sysClr val="windowText" lastClr="00000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 те территории, на которых осуществляется данный вид деятельности.</a:t>
            </a:r>
          </a:p>
        </xdr:txBody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20</xdr:row>
      <xdr:rowOff>0</xdr:rowOff>
    </xdr:from>
    <xdr:to>
      <xdr:col>3</xdr:col>
      <xdr:colOff>0</xdr:colOff>
      <xdr:row>20</xdr:row>
      <xdr:rowOff>247650</xdr:rowOff>
    </xdr:to>
    <xdr:pic macro="[0]!modInfo.FREEZE_PANES_STATIC">
      <xdr:nvPicPr>
        <xdr:cNvPr id="4" name="FREEZE_PANES_G16" descr="update_org.png">
          <a:extLst>
            <a:ext uri="{FF2B5EF4-FFF2-40B4-BE49-F238E27FC236}">
              <a16:creationId xmlns="" xmlns:a16="http://schemas.microsoft.com/office/drawing/2014/main" id="{00000000-0008-0000-0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7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20</xdr:row>
      <xdr:rowOff>0</xdr:rowOff>
    </xdr:from>
    <xdr:to>
      <xdr:col>3</xdr:col>
      <xdr:colOff>0</xdr:colOff>
      <xdr:row>20</xdr:row>
      <xdr:rowOff>247650</xdr:rowOff>
    </xdr:to>
    <xdr:pic macro="[0]!modInfo.FREEZE_PANES_STATIC">
      <xdr:nvPicPr>
        <xdr:cNvPr id="6" name="UNFREEZE_PANES_G16" descr="update_org.png" hidden="1">
          <a:extLst>
            <a:ext uri="{FF2B5EF4-FFF2-40B4-BE49-F238E27FC236}">
              <a16:creationId xmlns="" xmlns:a16="http://schemas.microsoft.com/office/drawing/2014/main" id="{00000000-0008-0000-06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7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4</xdr:row>
      <xdr:rowOff>57150</xdr:rowOff>
    </xdr:from>
    <xdr:to>
      <xdr:col>3</xdr:col>
      <xdr:colOff>9525</xdr:colOff>
      <xdr:row>4</xdr:row>
      <xdr:rowOff>304800</xdr:rowOff>
    </xdr:to>
    <xdr:pic macro="[0]!modInfo.FREEZE_PANES_STATIC">
      <xdr:nvPicPr>
        <xdr:cNvPr id="4" name="FREEZE_PANES_O10" descr="update_org.png">
          <a:extLst>
            <a:ext uri="{FF2B5EF4-FFF2-40B4-BE49-F238E27FC236}">
              <a16:creationId xmlns="" xmlns:a16="http://schemas.microsoft.com/office/drawing/2014/main" id="{00000000-0008-0000-07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952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9525</xdr:colOff>
      <xdr:row>4</xdr:row>
      <xdr:rowOff>57150</xdr:rowOff>
    </xdr:from>
    <xdr:to>
      <xdr:col>3</xdr:col>
      <xdr:colOff>9525</xdr:colOff>
      <xdr:row>4</xdr:row>
      <xdr:rowOff>304800</xdr:rowOff>
    </xdr:to>
    <xdr:pic macro="[0]!modInfo.FREEZE_PANES_STATIC">
      <xdr:nvPicPr>
        <xdr:cNvPr id="5" name="UNFREEZE_PANES_O10" descr="update_org.png" hidden="1">
          <a:extLst>
            <a:ext uri="{FF2B5EF4-FFF2-40B4-BE49-F238E27FC236}">
              <a16:creationId xmlns="" xmlns:a16="http://schemas.microsoft.com/office/drawing/2014/main" id="{00000000-0008-0000-07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952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3</xdr:col>
      <xdr:colOff>0</xdr:colOff>
      <xdr:row>2</xdr:row>
      <xdr:rowOff>247650</xdr:rowOff>
    </xdr:to>
    <xdr:pic macro="[0]!modInfo.FREEZE_PANES_STATIC">
      <xdr:nvPicPr>
        <xdr:cNvPr id="8" name="FREEZE_PANES_G11" descr="update_org.png">
          <a:extLst>
            <a:ext uri="{FF2B5EF4-FFF2-40B4-BE49-F238E27FC236}">
              <a16:creationId xmlns="" xmlns:a16="http://schemas.microsoft.com/office/drawing/2014/main" id="{00000000-0008-0000-08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2</xdr:row>
      <xdr:rowOff>0</xdr:rowOff>
    </xdr:from>
    <xdr:to>
      <xdr:col>3</xdr:col>
      <xdr:colOff>0</xdr:colOff>
      <xdr:row>2</xdr:row>
      <xdr:rowOff>247650</xdr:rowOff>
    </xdr:to>
    <xdr:pic macro="[0]!modInfo.FREEZE_PANES_STATIC">
      <xdr:nvPicPr>
        <xdr:cNvPr id="9" name="UNFREEZE_PANES_G11" descr="update_org.png" hidden="1">
          <a:extLst>
            <a:ext uri="{FF2B5EF4-FFF2-40B4-BE49-F238E27FC236}">
              <a16:creationId xmlns="" xmlns:a16="http://schemas.microsoft.com/office/drawing/2014/main" id="{00000000-0008-0000-08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38100</xdr:colOff>
      <xdr:row>12</xdr:row>
      <xdr:rowOff>0</xdr:rowOff>
    </xdr:from>
    <xdr:to>
      <xdr:col>10</xdr:col>
      <xdr:colOff>228600</xdr:colOff>
      <xdr:row>12</xdr:row>
      <xdr:rowOff>190500</xdr:rowOff>
    </xdr:to>
    <xdr:grpSp>
      <xdr:nvGrpSpPr>
        <xdr:cNvPr id="2" name="shCalendar" hidden="1">
          <a:extLst>
            <a:ext uri="{FF2B5EF4-FFF2-40B4-BE49-F238E27FC236}">
              <a16:creationId xmlns="" xmlns:a16="http://schemas.microsoft.com/office/drawing/2014/main" id="{00000000-0008-0000-0900-000002000000}"/>
            </a:ext>
          </a:extLst>
        </xdr:cNvPr>
        <xdr:cNvGrpSpPr>
          <a:grpSpLocks/>
        </xdr:cNvGrpSpPr>
      </xdr:nvGrpSpPr>
      <xdr:grpSpPr bwMode="auto">
        <a:xfrm>
          <a:off x="6972300" y="1781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" name="shCalendar_bck" hidden="1">
            <a:extLst>
              <a:ext uri="{FF2B5EF4-FFF2-40B4-BE49-F238E27FC236}">
                <a16:creationId xmlns="" xmlns:a16="http://schemas.microsoft.com/office/drawing/2014/main" id="{00000000-0008-0000-0900-000003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" name="shCalendar_1" descr="CalendarSmall.bmp" hidden="1">
            <a:extLst>
              <a:ext uri="{FF2B5EF4-FFF2-40B4-BE49-F238E27FC236}">
                <a16:creationId xmlns="" xmlns:a16="http://schemas.microsoft.com/office/drawing/2014/main" id="{00000000-0008-0000-0900-000004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4</xdr:col>
      <xdr:colOff>0</xdr:colOff>
      <xdr:row>4</xdr:row>
      <xdr:rowOff>0</xdr:rowOff>
    </xdr:from>
    <xdr:to>
      <xdr:col>5</xdr:col>
      <xdr:colOff>0</xdr:colOff>
      <xdr:row>5</xdr:row>
      <xdr:rowOff>38100</xdr:rowOff>
    </xdr:to>
    <xdr:pic macro="[0]!modInfo.FREEZE_PANES_STATIC">
      <xdr:nvPicPr>
        <xdr:cNvPr id="5" name="FREEZE_PANES_I11" descr="update_org.png">
          <a:extLst>
            <a:ext uri="{FF2B5EF4-FFF2-40B4-BE49-F238E27FC236}">
              <a16:creationId xmlns="" xmlns:a16="http://schemas.microsoft.com/office/drawing/2014/main" id="{00000000-0008-0000-09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4</xdr:row>
      <xdr:rowOff>0</xdr:rowOff>
    </xdr:from>
    <xdr:to>
      <xdr:col>5</xdr:col>
      <xdr:colOff>0</xdr:colOff>
      <xdr:row>5</xdr:row>
      <xdr:rowOff>38100</xdr:rowOff>
    </xdr:to>
    <xdr:pic macro="[0]!modInfo.FREEZE_PANES_STATIC">
      <xdr:nvPicPr>
        <xdr:cNvPr id="6" name="UNFREEZE_PANES_I11" descr="update_org.png" hidden="1">
          <a:extLst>
            <a:ext uri="{FF2B5EF4-FFF2-40B4-BE49-F238E27FC236}">
              <a16:creationId xmlns="" xmlns:a16="http://schemas.microsoft.com/office/drawing/2014/main" id="{00000000-0008-0000-09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4</xdr:row>
      <xdr:rowOff>0</xdr:rowOff>
    </xdr:from>
    <xdr:to>
      <xdr:col>3</xdr:col>
      <xdr:colOff>9525</xdr:colOff>
      <xdr:row>4</xdr:row>
      <xdr:rowOff>247650</xdr:rowOff>
    </xdr:to>
    <xdr:pic macro="[0]!modInfo.FREEZE_PANES_STATIC">
      <xdr:nvPicPr>
        <xdr:cNvPr id="4" name="FREEZE_PANES_F10" descr="update_org.png">
          <a:extLst>
            <a:ext uri="{FF2B5EF4-FFF2-40B4-BE49-F238E27FC236}">
              <a16:creationId xmlns="" xmlns:a16="http://schemas.microsoft.com/office/drawing/2014/main" id="{00000000-0008-0000-0A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20782</xdr:colOff>
      <xdr:row>4</xdr:row>
      <xdr:rowOff>11257</xdr:rowOff>
    </xdr:from>
    <xdr:to>
      <xdr:col>2</xdr:col>
      <xdr:colOff>245918</xdr:colOff>
      <xdr:row>4</xdr:row>
      <xdr:rowOff>236393</xdr:rowOff>
    </xdr:to>
    <xdr:pic macro="[0]!modInfo.FREEZE_PANES_STATIC">
      <xdr:nvPicPr>
        <xdr:cNvPr id="5" name="UNFREEZE_PANES_F10" descr="update_org.png" hidden="1">
          <a:extLst>
            <a:ext uri="{FF2B5EF4-FFF2-40B4-BE49-F238E27FC236}">
              <a16:creationId xmlns="" xmlns:a16="http://schemas.microsoft.com/office/drawing/2014/main" id="{00000000-0008-0000-0A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82" y="49357"/>
          <a:ext cx="225136" cy="2251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38100</xdr:colOff>
      <xdr:row>11</xdr:row>
      <xdr:rowOff>0</xdr:rowOff>
    </xdr:from>
    <xdr:to>
      <xdr:col>9</xdr:col>
      <xdr:colOff>228600</xdr:colOff>
      <xdr:row>11</xdr:row>
      <xdr:rowOff>190500</xdr:rowOff>
    </xdr:to>
    <xdr:grpSp>
      <xdr:nvGrpSpPr>
        <xdr:cNvPr id="2" name="shCalendar" hidden="1">
          <a:extLst>
            <a:ext uri="{FF2B5EF4-FFF2-40B4-BE49-F238E27FC236}">
              <a16:creationId xmlns="" xmlns:a16="http://schemas.microsoft.com/office/drawing/2014/main" id="{00000000-0008-0000-0B00-000002000000}"/>
            </a:ext>
          </a:extLst>
        </xdr:cNvPr>
        <xdr:cNvGrpSpPr>
          <a:grpSpLocks/>
        </xdr:cNvGrpSpPr>
      </xdr:nvGrpSpPr>
      <xdr:grpSpPr bwMode="auto">
        <a:xfrm>
          <a:off x="7077075" y="11620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" name="shCalendar_bck" hidden="1">
            <a:extLst>
              <a:ext uri="{FF2B5EF4-FFF2-40B4-BE49-F238E27FC236}">
                <a16:creationId xmlns="" xmlns:a16="http://schemas.microsoft.com/office/drawing/2014/main" id="{00000000-0008-0000-0B00-000003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" name="shCalendar_1" descr="CalendarSmall.bmp" hidden="1">
            <a:extLst>
              <a:ext uri="{FF2B5EF4-FFF2-40B4-BE49-F238E27FC236}">
                <a16:creationId xmlns="" xmlns:a16="http://schemas.microsoft.com/office/drawing/2014/main" id="{00000000-0008-0000-0B00-000004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38100</xdr:colOff>
      <xdr:row>10</xdr:row>
      <xdr:rowOff>0</xdr:rowOff>
    </xdr:from>
    <xdr:to>
      <xdr:col>7</xdr:col>
      <xdr:colOff>228600</xdr:colOff>
      <xdr:row>12</xdr:row>
      <xdr:rowOff>47625</xdr:rowOff>
    </xdr:to>
    <xdr:grpSp>
      <xdr:nvGrpSpPr>
        <xdr:cNvPr id="449206" name="shCalendar" hidden="1">
          <a:extLst>
            <a:ext uri="{FF2B5EF4-FFF2-40B4-BE49-F238E27FC236}">
              <a16:creationId xmlns="" xmlns:a16="http://schemas.microsoft.com/office/drawing/2014/main" id="{00000000-0008-0000-0C00-0000B6DA0600}"/>
            </a:ext>
          </a:extLst>
        </xdr:cNvPr>
        <xdr:cNvGrpSpPr>
          <a:grpSpLocks/>
        </xdr:cNvGrpSpPr>
      </xdr:nvGrpSpPr>
      <xdr:grpSpPr bwMode="auto">
        <a:xfrm>
          <a:off x="6838950" y="7620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49208" name="shCalendar_bck" hidden="1">
            <a:extLst>
              <a:ext uri="{FF2B5EF4-FFF2-40B4-BE49-F238E27FC236}">
                <a16:creationId xmlns="" xmlns:a16="http://schemas.microsoft.com/office/drawing/2014/main" id="{00000000-0008-0000-0C00-0000B8DA06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49209" name="shCalendar_1" descr="CalendarSmall.bmp" hidden="1">
            <a:extLst>
              <a:ext uri="{FF2B5EF4-FFF2-40B4-BE49-F238E27FC236}">
                <a16:creationId xmlns="" xmlns:a16="http://schemas.microsoft.com/office/drawing/2014/main" id="{00000000-0008-0000-0C00-0000B9DA06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4</xdr:col>
      <xdr:colOff>4676775</xdr:colOff>
      <xdr:row>6</xdr:row>
      <xdr:rowOff>19050</xdr:rowOff>
    </xdr:from>
    <xdr:to>
      <xdr:col>4</xdr:col>
      <xdr:colOff>4895850</xdr:colOff>
      <xdr:row>6</xdr:row>
      <xdr:rowOff>238125</xdr:rowOff>
    </xdr:to>
    <xdr:pic macro="[0]!modInfo.MainSheetHelp">
      <xdr:nvPicPr>
        <xdr:cNvPr id="7" name="ExcludeHelp_1" descr="Справка по листу">
          <a:extLst>
            <a:ext uri="{FF2B5EF4-FFF2-40B4-BE49-F238E27FC236}">
              <a16:creationId xmlns="" xmlns:a16="http://schemas.microsoft.com/office/drawing/2014/main" id="{00000000-0008-0000-0C00-000007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3525" y="15240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247</xdr:col>
      <xdr:colOff>523875</xdr:colOff>
      <xdr:row>0</xdr:row>
      <xdr:rowOff>0</xdr:rowOff>
    </xdr:from>
    <xdr:to>
      <xdr:col>248</xdr:col>
      <xdr:colOff>104775</xdr:colOff>
      <xdr:row>1</xdr:row>
      <xdr:rowOff>0</xdr:rowOff>
    </xdr:to>
    <xdr:grpSp>
      <xdr:nvGrpSpPr>
        <xdr:cNvPr id="2" name="shCalendar" hidden="1">
          <a:extLst>
            <a:ext uri="{FF2B5EF4-FFF2-40B4-BE49-F238E27FC236}">
              <a16:creationId xmlns="" xmlns:a16="http://schemas.microsoft.com/office/drawing/2014/main" id="{00000000-0008-0000-1800-000002000000}"/>
            </a:ext>
          </a:extLst>
        </xdr:cNvPr>
        <xdr:cNvGrpSpPr>
          <a:grpSpLocks/>
        </xdr:cNvGrpSpPr>
      </xdr:nvGrpSpPr>
      <xdr:grpSpPr bwMode="auto">
        <a:xfrm>
          <a:off x="151095075" y="0"/>
          <a:ext cx="190500" cy="190500"/>
          <a:chOff x="13896191" y="1813753"/>
          <a:chExt cx="211023" cy="178845"/>
        </a:xfrm>
      </xdr:grpSpPr>
      <xdr:sp macro="" textlink="">
        <xdr:nvSpPr>
          <xdr:cNvPr id="3" name="shCalendar_bck" hidden="1">
            <a:extLst>
              <a:ext uri="{FF2B5EF4-FFF2-40B4-BE49-F238E27FC236}">
                <a16:creationId xmlns="" xmlns:a16="http://schemas.microsoft.com/office/drawing/2014/main" id="{00000000-0008-0000-1800-000003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>
        <xdr:nvPicPr>
          <xdr:cNvPr id="4" name="shCalendar_1" descr="CalendarSmall.bmp" hidden="1">
            <a:extLst>
              <a:ext uri="{FF2B5EF4-FFF2-40B4-BE49-F238E27FC236}">
                <a16:creationId xmlns="" xmlns:a16="http://schemas.microsoft.com/office/drawing/2014/main" id="{00000000-0008-0000-1800-000004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38100</xdr:colOff>
      <xdr:row>0</xdr:row>
      <xdr:rowOff>0</xdr:rowOff>
    </xdr:from>
    <xdr:to>
      <xdr:col>7</xdr:col>
      <xdr:colOff>228600</xdr:colOff>
      <xdr:row>0</xdr:row>
      <xdr:rowOff>57150</xdr:rowOff>
    </xdr:to>
    <xdr:grpSp>
      <xdr:nvGrpSpPr>
        <xdr:cNvPr id="2" name="shCalendar" hidden="1">
          <a:extLst>
            <a:ext uri="{FF2B5EF4-FFF2-40B4-BE49-F238E27FC236}">
              <a16:creationId xmlns="" xmlns:a16="http://schemas.microsoft.com/office/drawing/2014/main" id="{00000000-0008-0000-1B00-000002000000}"/>
            </a:ext>
          </a:extLst>
        </xdr:cNvPr>
        <xdr:cNvGrpSpPr>
          <a:grpSpLocks/>
        </xdr:cNvGrpSpPr>
      </xdr:nvGrpSpPr>
      <xdr:grpSpPr bwMode="auto">
        <a:xfrm>
          <a:off x="4972050" y="0"/>
          <a:ext cx="190500" cy="57150"/>
          <a:chOff x="13896191" y="1813753"/>
          <a:chExt cx="211023" cy="178845"/>
        </a:xfrm>
      </xdr:grpSpPr>
      <xdr:sp macro="" textlink="">
        <xdr:nvSpPr>
          <xdr:cNvPr id="3" name="shCalendar_bck" hidden="1">
            <a:extLst>
              <a:ext uri="{FF2B5EF4-FFF2-40B4-BE49-F238E27FC236}">
                <a16:creationId xmlns="" xmlns:a16="http://schemas.microsoft.com/office/drawing/2014/main" id="{00000000-0008-0000-1B00-000003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>
        <xdr:nvPicPr>
          <xdr:cNvPr id="4" name="shCalendar_1" descr="CalendarSmall.bmp" hidden="1">
            <a:extLst>
              <a:ext uri="{FF2B5EF4-FFF2-40B4-BE49-F238E27FC236}">
                <a16:creationId xmlns="" xmlns:a16="http://schemas.microsoft.com/office/drawing/2014/main" id="{00000000-0008-0000-1B00-000004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38100</xdr:colOff>
      <xdr:row>10</xdr:row>
      <xdr:rowOff>0</xdr:rowOff>
    </xdr:from>
    <xdr:to>
      <xdr:col>3</xdr:col>
      <xdr:colOff>228600</xdr:colOff>
      <xdr:row>11</xdr:row>
      <xdr:rowOff>0</xdr:rowOff>
    </xdr:to>
    <xdr:grpSp>
      <xdr:nvGrpSpPr>
        <xdr:cNvPr id="456914" name="shCalendar" hidden="1">
          <a:extLst>
            <a:ext uri="{FF2B5EF4-FFF2-40B4-BE49-F238E27FC236}">
              <a16:creationId xmlns="" xmlns:a16="http://schemas.microsoft.com/office/drawing/2014/main" id="{00000000-0008-0000-2100-0000D2F80600}"/>
            </a:ext>
          </a:extLst>
        </xdr:cNvPr>
        <xdr:cNvGrpSpPr>
          <a:grpSpLocks/>
        </xdr:cNvGrpSpPr>
      </xdr:nvGrpSpPr>
      <xdr:grpSpPr bwMode="auto">
        <a:xfrm>
          <a:off x="285750" y="942975"/>
          <a:ext cx="190500" cy="142875"/>
          <a:chOff x="13896191" y="1813753"/>
          <a:chExt cx="211023" cy="178845"/>
        </a:xfrm>
      </xdr:grpSpPr>
      <xdr:sp macro="[0]!modfrmDateChoose.CalendarShow" textlink="">
        <xdr:nvSpPr>
          <xdr:cNvPr id="456915" name="shCalendar_bck" hidden="1">
            <a:extLst>
              <a:ext uri="{FF2B5EF4-FFF2-40B4-BE49-F238E27FC236}">
                <a16:creationId xmlns="" xmlns:a16="http://schemas.microsoft.com/office/drawing/2014/main" id="{00000000-0008-0000-2100-0000D3F806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56916" name="shCalendar_1" descr="CalendarSmall.bmp" hidden="1">
            <a:extLst>
              <a:ext uri="{FF2B5EF4-FFF2-40B4-BE49-F238E27FC236}">
                <a16:creationId xmlns="" xmlns:a16="http://schemas.microsoft.com/office/drawing/2014/main" id="{00000000-0008-0000-2100-0000D4F806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2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4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6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3.bin"/><Relationship Id="rId4" Type="http://schemas.openxmlformats.org/officeDocument/2006/relationships/comments" Target="../comments8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23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25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26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3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Prov">
    <tabColor rgb="FFFFCC99"/>
  </sheetPr>
  <dimension ref="A1"/>
  <sheetViews>
    <sheetView showGridLines="0" workbookViewId="0"/>
  </sheetViews>
  <sheetFormatPr defaultRowHeight="11.25"/>
  <cols>
    <col min="1" max="16384" width="9.140625" style="356"/>
  </cols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5">
    <tabColor rgb="FFFFCC99"/>
  </sheetPr>
  <dimension ref="A1"/>
  <sheetViews>
    <sheetView showGridLines="0" workbookViewId="0"/>
  </sheetViews>
  <sheetFormatPr defaultRowHeight="11.25"/>
  <cols>
    <col min="1" max="16384" width="9.140625" style="356"/>
  </cols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Instruction"/>
  <dimension ref="A1:AG94"/>
  <sheetViews>
    <sheetView showGridLines="0" zoomScaleNormal="100" workbookViewId="0"/>
  </sheetViews>
  <sheetFormatPr defaultRowHeight="11.25"/>
  <cols>
    <col min="1" max="1" width="3.28515625" style="71" customWidth="1"/>
    <col min="2" max="2" width="8.7109375" style="71" customWidth="1"/>
    <col min="3" max="3" width="22.28515625" style="71" customWidth="1"/>
    <col min="4" max="4" width="4.28515625" style="71" customWidth="1"/>
    <col min="5" max="6" width="4.42578125" style="71" customWidth="1"/>
    <col min="7" max="7" width="4.5703125" style="71" customWidth="1"/>
    <col min="8" max="25" width="4.42578125" style="71" customWidth="1"/>
    <col min="26" max="33" width="9.140625" style="134"/>
    <col min="34" max="16384" width="9.140625" style="71"/>
  </cols>
  <sheetData>
    <row r="1" spans="1:27" ht="5.25" customHeight="1">
      <c r="AA1" s="134" t="s">
        <v>68</v>
      </c>
    </row>
    <row r="2" spans="1:27" ht="16.5" customHeight="1">
      <c r="B2" s="779" t="str">
        <f>"Код отчёта: " &amp; GetCode()</f>
        <v>Код отчёта: FAS.JKH.OPEN.INFO.BALANCE.WARM</v>
      </c>
      <c r="C2" s="779"/>
      <c r="D2" s="779"/>
      <c r="E2" s="779"/>
      <c r="F2" s="779"/>
      <c r="G2" s="779"/>
      <c r="V2" s="125"/>
    </row>
    <row r="3" spans="1:27" ht="18" customHeight="1">
      <c r="B3" s="780" t="str">
        <f>"Версия " &amp; GetVersion()</f>
        <v>Версия 1.0.3</v>
      </c>
      <c r="C3" s="780"/>
      <c r="H3" s="125"/>
      <c r="I3" s="125"/>
      <c r="J3" s="125"/>
      <c r="K3" s="125"/>
      <c r="L3" s="125"/>
      <c r="M3" s="125"/>
      <c r="N3" s="125"/>
      <c r="O3" s="125"/>
      <c r="P3" s="125"/>
      <c r="Q3" s="125"/>
      <c r="R3" s="125"/>
      <c r="V3" s="125"/>
      <c r="W3" s="125"/>
      <c r="X3" s="125"/>
      <c r="Y3" s="125"/>
    </row>
    <row r="4" spans="1:27" ht="4.5" customHeight="1">
      <c r="D4" s="125"/>
      <c r="E4" s="125"/>
      <c r="F4" s="125"/>
      <c r="G4" s="125"/>
      <c r="H4" s="125"/>
      <c r="I4" s="125"/>
      <c r="J4" s="125"/>
      <c r="K4" s="125"/>
      <c r="L4" s="125"/>
      <c r="M4" s="125"/>
      <c r="N4" s="125"/>
      <c r="O4" s="125"/>
      <c r="P4" s="125"/>
      <c r="Q4" s="125"/>
      <c r="R4" s="125"/>
      <c r="S4" s="125"/>
      <c r="T4" s="125"/>
      <c r="U4" s="125"/>
      <c r="V4" s="125"/>
      <c r="W4" s="125"/>
      <c r="X4" s="125"/>
      <c r="Y4" s="125"/>
    </row>
    <row r="5" spans="1:27" ht="39" customHeight="1">
      <c r="B5" s="781" t="s">
        <v>782</v>
      </c>
      <c r="C5" s="782"/>
      <c r="D5" s="782"/>
      <c r="E5" s="782"/>
      <c r="F5" s="782"/>
      <c r="G5" s="782"/>
      <c r="H5" s="782"/>
      <c r="I5" s="782"/>
      <c r="J5" s="782"/>
      <c r="K5" s="782"/>
      <c r="L5" s="782"/>
      <c r="M5" s="782"/>
      <c r="N5" s="782"/>
      <c r="O5" s="782"/>
      <c r="P5" s="782"/>
      <c r="Q5" s="782"/>
      <c r="R5" s="782"/>
      <c r="S5" s="782"/>
      <c r="T5" s="782"/>
      <c r="U5" s="782"/>
      <c r="V5" s="782"/>
      <c r="W5" s="782"/>
      <c r="X5" s="782"/>
      <c r="Y5" s="783"/>
    </row>
    <row r="6" spans="1:27" ht="9.75" customHeight="1">
      <c r="A6" s="125"/>
      <c r="B6" s="135"/>
      <c r="C6" s="136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  <c r="X6" s="137"/>
      <c r="Y6" s="128"/>
    </row>
    <row r="7" spans="1:27" ht="15" customHeight="1">
      <c r="A7" s="125"/>
      <c r="B7" s="138"/>
      <c r="C7" s="139"/>
      <c r="D7" s="140"/>
      <c r="E7" s="775" t="s">
        <v>216</v>
      </c>
      <c r="F7" s="775"/>
      <c r="G7" s="775"/>
      <c r="H7" s="775"/>
      <c r="I7" s="775"/>
      <c r="J7" s="775"/>
      <c r="K7" s="775"/>
      <c r="L7" s="775"/>
      <c r="M7" s="775"/>
      <c r="N7" s="775"/>
      <c r="O7" s="775"/>
      <c r="P7" s="775"/>
      <c r="Q7" s="775"/>
      <c r="R7" s="775"/>
      <c r="S7" s="775"/>
      <c r="T7" s="775"/>
      <c r="U7" s="775"/>
      <c r="V7" s="775"/>
      <c r="W7" s="775"/>
      <c r="X7" s="775"/>
      <c r="Y7" s="129"/>
    </row>
    <row r="8" spans="1:27" ht="15" customHeight="1">
      <c r="A8" s="125"/>
      <c r="B8" s="138"/>
      <c r="C8" s="139"/>
      <c r="D8" s="140"/>
      <c r="E8" s="775"/>
      <c r="F8" s="775"/>
      <c r="G8" s="775"/>
      <c r="H8" s="775"/>
      <c r="I8" s="775"/>
      <c r="J8" s="775"/>
      <c r="K8" s="775"/>
      <c r="L8" s="775"/>
      <c r="M8" s="775"/>
      <c r="N8" s="775"/>
      <c r="O8" s="775"/>
      <c r="P8" s="775"/>
      <c r="Q8" s="775"/>
      <c r="R8" s="775"/>
      <c r="S8" s="775"/>
      <c r="T8" s="775"/>
      <c r="U8" s="775"/>
      <c r="V8" s="775"/>
      <c r="W8" s="775"/>
      <c r="X8" s="775"/>
      <c r="Y8" s="129"/>
    </row>
    <row r="9" spans="1:27" ht="15" customHeight="1">
      <c r="A9" s="125"/>
      <c r="B9" s="138"/>
      <c r="C9" s="139"/>
      <c r="D9" s="140"/>
      <c r="E9" s="775"/>
      <c r="F9" s="775"/>
      <c r="G9" s="775"/>
      <c r="H9" s="775"/>
      <c r="I9" s="775"/>
      <c r="J9" s="775"/>
      <c r="K9" s="775"/>
      <c r="L9" s="775"/>
      <c r="M9" s="775"/>
      <c r="N9" s="775"/>
      <c r="O9" s="775"/>
      <c r="P9" s="775"/>
      <c r="Q9" s="775"/>
      <c r="R9" s="775"/>
      <c r="S9" s="775"/>
      <c r="T9" s="775"/>
      <c r="U9" s="775"/>
      <c r="V9" s="775"/>
      <c r="W9" s="775"/>
      <c r="X9" s="775"/>
      <c r="Y9" s="129"/>
    </row>
    <row r="10" spans="1:27" ht="10.5" customHeight="1">
      <c r="A10" s="125"/>
      <c r="B10" s="138"/>
      <c r="C10" s="139"/>
      <c r="D10" s="140"/>
      <c r="E10" s="775"/>
      <c r="F10" s="775"/>
      <c r="G10" s="775"/>
      <c r="H10" s="775"/>
      <c r="I10" s="775"/>
      <c r="J10" s="775"/>
      <c r="K10" s="775"/>
      <c r="L10" s="775"/>
      <c r="M10" s="775"/>
      <c r="N10" s="775"/>
      <c r="O10" s="775"/>
      <c r="P10" s="775"/>
      <c r="Q10" s="775"/>
      <c r="R10" s="775"/>
      <c r="S10" s="775"/>
      <c r="T10" s="775"/>
      <c r="U10" s="775"/>
      <c r="V10" s="775"/>
      <c r="W10" s="775"/>
      <c r="X10" s="775"/>
      <c r="Y10" s="129"/>
    </row>
    <row r="11" spans="1:27" ht="27" customHeight="1">
      <c r="A11" s="125"/>
      <c r="B11" s="138"/>
      <c r="C11" s="139"/>
      <c r="D11" s="140"/>
      <c r="E11" s="775"/>
      <c r="F11" s="775"/>
      <c r="G11" s="775"/>
      <c r="H11" s="775"/>
      <c r="I11" s="775"/>
      <c r="J11" s="775"/>
      <c r="K11" s="775"/>
      <c r="L11" s="775"/>
      <c r="M11" s="775"/>
      <c r="N11" s="775"/>
      <c r="O11" s="775"/>
      <c r="P11" s="775"/>
      <c r="Q11" s="775"/>
      <c r="R11" s="775"/>
      <c r="S11" s="775"/>
      <c r="T11" s="775"/>
      <c r="U11" s="775"/>
      <c r="V11" s="775"/>
      <c r="W11" s="775"/>
      <c r="X11" s="775"/>
      <c r="Y11" s="129"/>
    </row>
    <row r="12" spans="1:27" ht="12" customHeight="1">
      <c r="A12" s="125"/>
      <c r="B12" s="138"/>
      <c r="C12" s="139"/>
      <c r="D12" s="140"/>
      <c r="E12" s="775"/>
      <c r="F12" s="775"/>
      <c r="G12" s="775"/>
      <c r="H12" s="775"/>
      <c r="I12" s="775"/>
      <c r="J12" s="775"/>
      <c r="K12" s="775"/>
      <c r="L12" s="775"/>
      <c r="M12" s="775"/>
      <c r="N12" s="775"/>
      <c r="O12" s="775"/>
      <c r="P12" s="775"/>
      <c r="Q12" s="775"/>
      <c r="R12" s="775"/>
      <c r="S12" s="775"/>
      <c r="T12" s="775"/>
      <c r="U12" s="775"/>
      <c r="V12" s="775"/>
      <c r="W12" s="775"/>
      <c r="X12" s="775"/>
      <c r="Y12" s="129"/>
    </row>
    <row r="13" spans="1:27" ht="38.25" customHeight="1">
      <c r="A13" s="125"/>
      <c r="B13" s="138"/>
      <c r="C13" s="139"/>
      <c r="D13" s="140"/>
      <c r="E13" s="775"/>
      <c r="F13" s="775"/>
      <c r="G13" s="775"/>
      <c r="H13" s="775"/>
      <c r="I13" s="775"/>
      <c r="J13" s="775"/>
      <c r="K13" s="775"/>
      <c r="L13" s="775"/>
      <c r="M13" s="775"/>
      <c r="N13" s="775"/>
      <c r="O13" s="775"/>
      <c r="P13" s="775"/>
      <c r="Q13" s="775"/>
      <c r="R13" s="775"/>
      <c r="S13" s="775"/>
      <c r="T13" s="775"/>
      <c r="U13" s="775"/>
      <c r="V13" s="775"/>
      <c r="W13" s="775"/>
      <c r="X13" s="775"/>
      <c r="Y13" s="130"/>
    </row>
    <row r="14" spans="1:27" ht="15" customHeight="1">
      <c r="A14" s="125"/>
      <c r="B14" s="138"/>
      <c r="C14" s="139"/>
      <c r="D14" s="140"/>
      <c r="E14" s="775"/>
      <c r="F14" s="775"/>
      <c r="G14" s="775"/>
      <c r="H14" s="775"/>
      <c r="I14" s="775"/>
      <c r="J14" s="775"/>
      <c r="K14" s="775"/>
      <c r="L14" s="775"/>
      <c r="M14" s="775"/>
      <c r="N14" s="775"/>
      <c r="O14" s="775"/>
      <c r="P14" s="775"/>
      <c r="Q14" s="775"/>
      <c r="R14" s="775"/>
      <c r="S14" s="775"/>
      <c r="T14" s="775"/>
      <c r="U14" s="775"/>
      <c r="V14" s="775"/>
      <c r="W14" s="775"/>
      <c r="X14" s="775"/>
      <c r="Y14" s="129"/>
    </row>
    <row r="15" spans="1:27" ht="15">
      <c r="A15" s="125"/>
      <c r="B15" s="138"/>
      <c r="C15" s="139"/>
      <c r="D15" s="140"/>
      <c r="E15" s="775"/>
      <c r="F15" s="775"/>
      <c r="G15" s="775"/>
      <c r="H15" s="775"/>
      <c r="I15" s="775"/>
      <c r="J15" s="775"/>
      <c r="K15" s="775"/>
      <c r="L15" s="775"/>
      <c r="M15" s="775"/>
      <c r="N15" s="775"/>
      <c r="O15" s="775"/>
      <c r="P15" s="775"/>
      <c r="Q15" s="775"/>
      <c r="R15" s="775"/>
      <c r="S15" s="775"/>
      <c r="T15" s="775"/>
      <c r="U15" s="775"/>
      <c r="V15" s="775"/>
      <c r="W15" s="775"/>
      <c r="X15" s="775"/>
      <c r="Y15" s="129"/>
    </row>
    <row r="16" spans="1:27" ht="15">
      <c r="A16" s="125"/>
      <c r="B16" s="138"/>
      <c r="C16" s="139"/>
      <c r="D16" s="140"/>
      <c r="E16" s="775"/>
      <c r="F16" s="775"/>
      <c r="G16" s="775"/>
      <c r="H16" s="775"/>
      <c r="I16" s="775"/>
      <c r="J16" s="775"/>
      <c r="K16" s="775"/>
      <c r="L16" s="775"/>
      <c r="M16" s="775"/>
      <c r="N16" s="775"/>
      <c r="O16" s="775"/>
      <c r="P16" s="775"/>
      <c r="Q16" s="775"/>
      <c r="R16" s="775"/>
      <c r="S16" s="775"/>
      <c r="T16" s="775"/>
      <c r="U16" s="775"/>
      <c r="V16" s="775"/>
      <c r="W16" s="775"/>
      <c r="X16" s="775"/>
      <c r="Y16" s="129"/>
    </row>
    <row r="17" spans="1:25" ht="15" customHeight="1">
      <c r="A17" s="125"/>
      <c r="B17" s="138"/>
      <c r="C17" s="139"/>
      <c r="D17" s="140"/>
      <c r="E17" s="775"/>
      <c r="F17" s="775"/>
      <c r="G17" s="775"/>
      <c r="H17" s="775"/>
      <c r="I17" s="775"/>
      <c r="J17" s="775"/>
      <c r="K17" s="775"/>
      <c r="L17" s="775"/>
      <c r="M17" s="775"/>
      <c r="N17" s="775"/>
      <c r="O17" s="775"/>
      <c r="P17" s="775"/>
      <c r="Q17" s="775"/>
      <c r="R17" s="775"/>
      <c r="S17" s="775"/>
      <c r="T17" s="775"/>
      <c r="U17" s="775"/>
      <c r="V17" s="775"/>
      <c r="W17" s="775"/>
      <c r="X17" s="775"/>
      <c r="Y17" s="129"/>
    </row>
    <row r="18" spans="1:25" ht="15">
      <c r="A18" s="125"/>
      <c r="B18" s="138"/>
      <c r="C18" s="139"/>
      <c r="D18" s="140"/>
      <c r="E18" s="775"/>
      <c r="F18" s="775"/>
      <c r="G18" s="775"/>
      <c r="H18" s="775"/>
      <c r="I18" s="775"/>
      <c r="J18" s="775"/>
      <c r="K18" s="775"/>
      <c r="L18" s="775"/>
      <c r="M18" s="775"/>
      <c r="N18" s="775"/>
      <c r="O18" s="775"/>
      <c r="P18" s="775"/>
      <c r="Q18" s="775"/>
      <c r="R18" s="775"/>
      <c r="S18" s="775"/>
      <c r="T18" s="775"/>
      <c r="U18" s="775"/>
      <c r="V18" s="775"/>
      <c r="W18" s="775"/>
      <c r="X18" s="775"/>
      <c r="Y18" s="129"/>
    </row>
    <row r="19" spans="1:25" ht="23.45" customHeight="1">
      <c r="A19" s="125"/>
      <c r="B19" s="138"/>
      <c r="C19" s="139"/>
      <c r="D19" s="141"/>
      <c r="E19" s="775"/>
      <c r="F19" s="775"/>
      <c r="G19" s="775"/>
      <c r="H19" s="775"/>
      <c r="I19" s="775"/>
      <c r="J19" s="775"/>
      <c r="K19" s="775"/>
      <c r="L19" s="775"/>
      <c r="M19" s="775"/>
      <c r="N19" s="775"/>
      <c r="O19" s="775"/>
      <c r="P19" s="775"/>
      <c r="Q19" s="775"/>
      <c r="R19" s="775"/>
      <c r="S19" s="775"/>
      <c r="T19" s="775"/>
      <c r="U19" s="775"/>
      <c r="V19" s="775"/>
      <c r="W19" s="775"/>
      <c r="X19" s="775"/>
      <c r="Y19" s="129"/>
    </row>
    <row r="20" spans="1:25" ht="15" hidden="1">
      <c r="A20" s="125"/>
      <c r="B20" s="138"/>
      <c r="C20" s="139"/>
      <c r="D20" s="141"/>
      <c r="E20" s="142"/>
      <c r="F20" s="142"/>
      <c r="G20" s="142"/>
      <c r="H20" s="142"/>
      <c r="I20" s="142"/>
      <c r="J20" s="142"/>
      <c r="K20" s="142"/>
      <c r="L20" s="142"/>
      <c r="M20" s="142"/>
      <c r="N20" s="142"/>
      <c r="O20" s="142"/>
      <c r="P20" s="142"/>
      <c r="Q20" s="142"/>
      <c r="R20" s="142"/>
      <c r="S20" s="142"/>
      <c r="T20" s="142"/>
      <c r="U20" s="142"/>
      <c r="V20" s="142"/>
      <c r="W20" s="142"/>
      <c r="X20" s="142"/>
      <c r="Y20" s="129"/>
    </row>
    <row r="21" spans="1:25" ht="14.25" hidden="1" customHeight="1">
      <c r="A21" s="125"/>
      <c r="B21" s="138"/>
      <c r="C21" s="139"/>
      <c r="D21" s="143"/>
      <c r="E21" s="150" t="s">
        <v>66</v>
      </c>
      <c r="F21" s="777" t="s">
        <v>70</v>
      </c>
      <c r="G21" s="778"/>
      <c r="H21" s="778"/>
      <c r="I21" s="778"/>
      <c r="J21" s="778"/>
      <c r="K21" s="778"/>
      <c r="L21" s="778"/>
      <c r="M21" s="778"/>
      <c r="N21" s="140"/>
      <c r="O21" s="152" t="s">
        <v>66</v>
      </c>
      <c r="P21" s="784" t="s">
        <v>67</v>
      </c>
      <c r="Q21" s="785"/>
      <c r="R21" s="785"/>
      <c r="S21" s="785"/>
      <c r="T21" s="785"/>
      <c r="U21" s="785"/>
      <c r="V21" s="785"/>
      <c r="W21" s="785"/>
      <c r="X21" s="785"/>
      <c r="Y21" s="129"/>
    </row>
    <row r="22" spans="1:25" ht="14.25" hidden="1" customHeight="1">
      <c r="A22" s="125"/>
      <c r="B22" s="138"/>
      <c r="C22" s="139"/>
      <c r="D22" s="143"/>
      <c r="E22" s="151" t="s">
        <v>66</v>
      </c>
      <c r="F22" s="777" t="s">
        <v>69</v>
      </c>
      <c r="G22" s="778"/>
      <c r="H22" s="778"/>
      <c r="I22" s="778"/>
      <c r="J22" s="778"/>
      <c r="K22" s="778"/>
      <c r="L22" s="778"/>
      <c r="M22" s="778"/>
      <c r="N22" s="140"/>
      <c r="O22" s="153" t="s">
        <v>66</v>
      </c>
      <c r="P22" s="784" t="s">
        <v>217</v>
      </c>
      <c r="Q22" s="785"/>
      <c r="R22" s="785"/>
      <c r="S22" s="785"/>
      <c r="T22" s="785"/>
      <c r="U22" s="785"/>
      <c r="V22" s="785"/>
      <c r="W22" s="785"/>
      <c r="X22" s="785"/>
      <c r="Y22" s="129"/>
    </row>
    <row r="23" spans="1:25" ht="27" hidden="1" customHeight="1">
      <c r="A23" s="125"/>
      <c r="B23" s="138"/>
      <c r="C23" s="139"/>
      <c r="D23" s="143"/>
      <c r="E23" s="140"/>
      <c r="F23" s="140"/>
      <c r="G23" s="140"/>
      <c r="H23" s="140"/>
      <c r="I23" s="140"/>
      <c r="J23" s="140"/>
      <c r="K23" s="140"/>
      <c r="L23" s="140"/>
      <c r="M23" s="140"/>
      <c r="N23" s="140"/>
      <c r="O23" s="140"/>
      <c r="P23" s="776"/>
      <c r="Q23" s="776"/>
      <c r="R23" s="776"/>
      <c r="S23" s="776"/>
      <c r="T23" s="776"/>
      <c r="U23" s="776"/>
      <c r="V23" s="776"/>
      <c r="W23" s="776"/>
      <c r="X23" s="140"/>
      <c r="Y23" s="129"/>
    </row>
    <row r="24" spans="1:25" ht="15" hidden="1" customHeight="1">
      <c r="A24" s="125"/>
      <c r="B24" s="138"/>
      <c r="C24" s="139"/>
      <c r="D24" s="143"/>
      <c r="E24" s="140"/>
      <c r="F24" s="140"/>
      <c r="G24" s="140"/>
      <c r="H24" s="140"/>
      <c r="I24" s="140"/>
      <c r="J24" s="140"/>
      <c r="K24" s="140"/>
      <c r="L24" s="140"/>
      <c r="M24" s="140"/>
      <c r="N24" s="140"/>
      <c r="O24" s="140"/>
      <c r="P24" s="140"/>
      <c r="Q24" s="140"/>
      <c r="R24" s="140"/>
      <c r="S24" s="140"/>
      <c r="T24" s="140"/>
      <c r="U24" s="140"/>
      <c r="V24" s="140"/>
      <c r="W24" s="140"/>
      <c r="X24" s="140"/>
      <c r="Y24" s="129"/>
    </row>
    <row r="25" spans="1:25" ht="15" hidden="1" customHeight="1">
      <c r="A25" s="125"/>
      <c r="B25" s="138"/>
      <c r="C25" s="139"/>
      <c r="D25" s="143"/>
      <c r="E25" s="140"/>
      <c r="F25" s="140"/>
      <c r="G25" s="140"/>
      <c r="H25" s="140"/>
      <c r="I25" s="140"/>
      <c r="J25" s="140"/>
      <c r="K25" s="140"/>
      <c r="L25" s="140"/>
      <c r="M25" s="140"/>
      <c r="N25" s="140"/>
      <c r="O25" s="140"/>
      <c r="P25" s="140"/>
      <c r="Q25" s="140"/>
      <c r="R25" s="140"/>
      <c r="S25" s="140"/>
      <c r="T25" s="140"/>
      <c r="U25" s="140"/>
      <c r="V25" s="140"/>
      <c r="W25" s="140"/>
      <c r="X25" s="140"/>
      <c r="Y25" s="129"/>
    </row>
    <row r="26" spans="1:25" ht="15" hidden="1" customHeight="1">
      <c r="A26" s="125"/>
      <c r="B26" s="138"/>
      <c r="C26" s="139"/>
      <c r="D26" s="143"/>
      <c r="E26" s="140"/>
      <c r="F26" s="140"/>
      <c r="G26" s="140"/>
      <c r="H26" s="140"/>
      <c r="I26" s="140"/>
      <c r="J26" s="140"/>
      <c r="K26" s="140"/>
      <c r="L26" s="140"/>
      <c r="M26" s="140"/>
      <c r="N26" s="140"/>
      <c r="O26" s="140"/>
      <c r="P26" s="140"/>
      <c r="Q26" s="140"/>
      <c r="R26" s="140"/>
      <c r="S26" s="140"/>
      <c r="T26" s="140"/>
      <c r="U26" s="140"/>
      <c r="V26" s="140"/>
      <c r="W26" s="140"/>
      <c r="X26" s="140"/>
      <c r="Y26" s="129"/>
    </row>
    <row r="27" spans="1:25" ht="15" hidden="1" customHeight="1">
      <c r="A27" s="125"/>
      <c r="B27" s="138"/>
      <c r="C27" s="139"/>
      <c r="D27" s="143"/>
      <c r="E27" s="140"/>
      <c r="F27" s="140"/>
      <c r="G27" s="140"/>
      <c r="H27" s="140"/>
      <c r="I27" s="140"/>
      <c r="J27" s="140"/>
      <c r="K27" s="140"/>
      <c r="L27" s="140"/>
      <c r="M27" s="140"/>
      <c r="N27" s="140"/>
      <c r="O27" s="140"/>
      <c r="P27" s="140"/>
      <c r="Q27" s="140"/>
      <c r="R27" s="140"/>
      <c r="S27" s="140"/>
      <c r="T27" s="140"/>
      <c r="U27" s="140"/>
      <c r="V27" s="140"/>
      <c r="W27" s="140"/>
      <c r="X27" s="140"/>
      <c r="Y27" s="129"/>
    </row>
    <row r="28" spans="1:25" ht="15" hidden="1" customHeight="1">
      <c r="A28" s="125"/>
      <c r="B28" s="138"/>
      <c r="C28" s="139"/>
      <c r="D28" s="143"/>
      <c r="E28" s="140"/>
      <c r="F28" s="140"/>
      <c r="G28" s="140"/>
      <c r="H28" s="140"/>
      <c r="I28" s="140"/>
      <c r="J28" s="140"/>
      <c r="K28" s="140"/>
      <c r="L28" s="140"/>
      <c r="M28" s="140"/>
      <c r="N28" s="140"/>
      <c r="O28" s="140"/>
      <c r="P28" s="140"/>
      <c r="Q28" s="140"/>
      <c r="R28" s="140"/>
      <c r="S28" s="140"/>
      <c r="T28" s="140"/>
      <c r="U28" s="140"/>
      <c r="V28" s="140"/>
      <c r="W28" s="140"/>
      <c r="X28" s="140"/>
      <c r="Y28" s="129"/>
    </row>
    <row r="29" spans="1:25" ht="15" hidden="1" customHeight="1">
      <c r="A29" s="125"/>
      <c r="B29" s="138"/>
      <c r="C29" s="139"/>
      <c r="D29" s="143"/>
      <c r="E29" s="140"/>
      <c r="F29" s="140"/>
      <c r="G29" s="140"/>
      <c r="H29" s="140"/>
      <c r="I29" s="140"/>
      <c r="J29" s="140"/>
      <c r="K29" s="140"/>
      <c r="L29" s="140"/>
      <c r="M29" s="140"/>
      <c r="N29" s="140"/>
      <c r="O29" s="140"/>
      <c r="P29" s="140"/>
      <c r="Q29" s="140"/>
      <c r="R29" s="140"/>
      <c r="S29" s="140"/>
      <c r="T29" s="140"/>
      <c r="U29" s="140"/>
      <c r="V29" s="140"/>
      <c r="W29" s="140"/>
      <c r="X29" s="140"/>
      <c r="Y29" s="129"/>
    </row>
    <row r="30" spans="1:25" ht="15" hidden="1" customHeight="1">
      <c r="A30" s="125"/>
      <c r="B30" s="138"/>
      <c r="C30" s="139"/>
      <c r="D30" s="143"/>
      <c r="E30" s="140"/>
      <c r="F30" s="140"/>
      <c r="G30" s="140"/>
      <c r="H30" s="140"/>
      <c r="I30" s="140"/>
      <c r="J30" s="140"/>
      <c r="K30" s="140"/>
      <c r="L30" s="140"/>
      <c r="M30" s="140"/>
      <c r="N30" s="140"/>
      <c r="O30" s="140"/>
      <c r="P30" s="140"/>
      <c r="Q30" s="140"/>
      <c r="R30" s="140"/>
      <c r="S30" s="140"/>
      <c r="T30" s="140"/>
      <c r="U30" s="140"/>
      <c r="V30" s="140"/>
      <c r="W30" s="140"/>
      <c r="X30" s="140"/>
      <c r="Y30" s="129"/>
    </row>
    <row r="31" spans="1:25" ht="15" hidden="1" customHeight="1">
      <c r="A31" s="125"/>
      <c r="B31" s="138"/>
      <c r="C31" s="139"/>
      <c r="D31" s="143"/>
      <c r="E31" s="140"/>
      <c r="F31" s="140"/>
      <c r="G31" s="140"/>
      <c r="H31" s="140"/>
      <c r="I31" s="140"/>
      <c r="J31" s="140"/>
      <c r="K31" s="140"/>
      <c r="L31" s="140"/>
      <c r="M31" s="140"/>
      <c r="N31" s="140"/>
      <c r="O31" s="140"/>
      <c r="P31" s="140"/>
      <c r="Q31" s="140"/>
      <c r="R31" s="140"/>
      <c r="S31" s="140"/>
      <c r="T31" s="140"/>
      <c r="U31" s="140"/>
      <c r="V31" s="140"/>
      <c r="W31" s="140"/>
      <c r="X31" s="140"/>
      <c r="Y31" s="129"/>
    </row>
    <row r="32" spans="1:25" ht="15" hidden="1" customHeight="1">
      <c r="A32" s="125"/>
      <c r="B32" s="138"/>
      <c r="C32" s="139"/>
      <c r="D32" s="143"/>
      <c r="E32" s="140"/>
      <c r="F32" s="140"/>
      <c r="G32" s="140"/>
      <c r="H32" s="140"/>
      <c r="I32" s="140"/>
      <c r="J32" s="140"/>
      <c r="K32" s="140"/>
      <c r="L32" s="140"/>
      <c r="M32" s="140"/>
      <c r="N32" s="140"/>
      <c r="O32" s="140"/>
      <c r="P32" s="140"/>
      <c r="Q32" s="140"/>
      <c r="R32" s="140"/>
      <c r="S32" s="140"/>
      <c r="T32" s="140"/>
      <c r="U32" s="140"/>
      <c r="V32" s="140"/>
      <c r="W32" s="140"/>
      <c r="X32" s="140"/>
      <c r="Y32" s="129"/>
    </row>
    <row r="33" spans="1:25" ht="15" hidden="1" customHeight="1">
      <c r="A33" s="125"/>
      <c r="B33" s="138"/>
      <c r="C33" s="139"/>
      <c r="D33" s="141"/>
      <c r="E33" s="142"/>
      <c r="F33" s="142"/>
      <c r="G33" s="142"/>
      <c r="H33" s="142"/>
      <c r="I33" s="142"/>
      <c r="J33" s="142"/>
      <c r="K33" s="142"/>
      <c r="L33" s="142"/>
      <c r="M33" s="142"/>
      <c r="N33" s="142"/>
      <c r="O33" s="142"/>
      <c r="P33" s="142"/>
      <c r="Q33" s="142"/>
      <c r="R33" s="142"/>
      <c r="S33" s="142"/>
      <c r="T33" s="142"/>
      <c r="U33" s="142"/>
      <c r="V33" s="142"/>
      <c r="W33" s="142"/>
      <c r="X33" s="142"/>
      <c r="Y33" s="129"/>
    </row>
    <row r="34" spans="1:25" ht="11.1" hidden="1" customHeight="1">
      <c r="A34" s="125"/>
      <c r="B34" s="138"/>
      <c r="C34" s="139"/>
      <c r="D34" s="141"/>
      <c r="E34" s="142"/>
      <c r="F34" s="142"/>
      <c r="G34" s="142"/>
      <c r="H34" s="142"/>
      <c r="I34" s="142"/>
      <c r="J34" s="142"/>
      <c r="K34" s="142"/>
      <c r="L34" s="142"/>
      <c r="M34" s="142"/>
      <c r="N34" s="142"/>
      <c r="O34" s="142"/>
      <c r="P34" s="142"/>
      <c r="Q34" s="142"/>
      <c r="R34" s="142"/>
      <c r="S34" s="142"/>
      <c r="T34" s="142"/>
      <c r="U34" s="142"/>
      <c r="V34" s="142"/>
      <c r="W34" s="142"/>
      <c r="X34" s="142"/>
      <c r="Y34" s="129"/>
    </row>
    <row r="35" spans="1:25" ht="24" hidden="1" customHeight="1">
      <c r="A35" s="125"/>
      <c r="B35" s="138"/>
      <c r="C35" s="139"/>
      <c r="D35" s="143"/>
      <c r="E35" s="775" t="s">
        <v>127</v>
      </c>
      <c r="F35" s="775"/>
      <c r="G35" s="775"/>
      <c r="H35" s="775"/>
      <c r="I35" s="775"/>
      <c r="J35" s="775"/>
      <c r="K35" s="775"/>
      <c r="L35" s="775"/>
      <c r="M35" s="775"/>
      <c r="N35" s="775"/>
      <c r="O35" s="775"/>
      <c r="P35" s="775"/>
      <c r="Q35" s="775"/>
      <c r="R35" s="775"/>
      <c r="S35" s="775"/>
      <c r="T35" s="775"/>
      <c r="U35" s="775"/>
      <c r="V35" s="775"/>
      <c r="W35" s="775"/>
      <c r="X35" s="775"/>
      <c r="Y35" s="129"/>
    </row>
    <row r="36" spans="1:25" ht="38.25" hidden="1" customHeight="1">
      <c r="A36" s="125"/>
      <c r="B36" s="138"/>
      <c r="C36" s="139"/>
      <c r="D36" s="143"/>
      <c r="E36" s="775"/>
      <c r="F36" s="775"/>
      <c r="G36" s="775"/>
      <c r="H36" s="775"/>
      <c r="I36" s="775"/>
      <c r="J36" s="775"/>
      <c r="K36" s="775"/>
      <c r="L36" s="775"/>
      <c r="M36" s="775"/>
      <c r="N36" s="775"/>
      <c r="O36" s="775"/>
      <c r="P36" s="775"/>
      <c r="Q36" s="775"/>
      <c r="R36" s="775"/>
      <c r="S36" s="775"/>
      <c r="T36" s="775"/>
      <c r="U36" s="775"/>
      <c r="V36" s="775"/>
      <c r="W36" s="775"/>
      <c r="X36" s="775"/>
      <c r="Y36" s="129"/>
    </row>
    <row r="37" spans="1:25" ht="9.75" hidden="1" customHeight="1">
      <c r="A37" s="125"/>
      <c r="B37" s="138"/>
      <c r="C37" s="139"/>
      <c r="D37" s="143"/>
      <c r="E37" s="775"/>
      <c r="F37" s="775"/>
      <c r="G37" s="775"/>
      <c r="H37" s="775"/>
      <c r="I37" s="775"/>
      <c r="J37" s="775"/>
      <c r="K37" s="775"/>
      <c r="L37" s="775"/>
      <c r="M37" s="775"/>
      <c r="N37" s="775"/>
      <c r="O37" s="775"/>
      <c r="P37" s="775"/>
      <c r="Q37" s="775"/>
      <c r="R37" s="775"/>
      <c r="S37" s="775"/>
      <c r="T37" s="775"/>
      <c r="U37" s="775"/>
      <c r="V37" s="775"/>
      <c r="W37" s="775"/>
      <c r="X37" s="775"/>
      <c r="Y37" s="129"/>
    </row>
    <row r="38" spans="1:25" ht="51" hidden="1" customHeight="1">
      <c r="A38" s="125"/>
      <c r="B38" s="138"/>
      <c r="C38" s="139"/>
      <c r="D38" s="143"/>
      <c r="E38" s="775"/>
      <c r="F38" s="775"/>
      <c r="G38" s="775"/>
      <c r="H38" s="775"/>
      <c r="I38" s="775"/>
      <c r="J38" s="775"/>
      <c r="K38" s="775"/>
      <c r="L38" s="775"/>
      <c r="M38" s="775"/>
      <c r="N38" s="775"/>
      <c r="O38" s="775"/>
      <c r="P38" s="775"/>
      <c r="Q38" s="775"/>
      <c r="R38" s="775"/>
      <c r="S38" s="775"/>
      <c r="T38" s="775"/>
      <c r="U38" s="775"/>
      <c r="V38" s="775"/>
      <c r="W38" s="775"/>
      <c r="X38" s="775"/>
      <c r="Y38" s="129"/>
    </row>
    <row r="39" spans="1:25" ht="15" hidden="1" customHeight="1">
      <c r="A39" s="125"/>
      <c r="B39" s="138"/>
      <c r="C39" s="139"/>
      <c r="D39" s="143"/>
      <c r="E39" s="775"/>
      <c r="F39" s="775"/>
      <c r="G39" s="775"/>
      <c r="H39" s="775"/>
      <c r="I39" s="775"/>
      <c r="J39" s="775"/>
      <c r="K39" s="775"/>
      <c r="L39" s="775"/>
      <c r="M39" s="775"/>
      <c r="N39" s="775"/>
      <c r="O39" s="775"/>
      <c r="P39" s="775"/>
      <c r="Q39" s="775"/>
      <c r="R39" s="775"/>
      <c r="S39" s="775"/>
      <c r="T39" s="775"/>
      <c r="U39" s="775"/>
      <c r="V39" s="775"/>
      <c r="W39" s="775"/>
      <c r="X39" s="775"/>
      <c r="Y39" s="129"/>
    </row>
    <row r="40" spans="1:25" ht="12" hidden="1" customHeight="1">
      <c r="A40" s="125"/>
      <c r="B40" s="138"/>
      <c r="C40" s="139"/>
      <c r="D40" s="143"/>
      <c r="E40" s="786"/>
      <c r="F40" s="786"/>
      <c r="G40" s="786"/>
      <c r="H40" s="786"/>
      <c r="I40" s="786"/>
      <c r="J40" s="786"/>
      <c r="K40" s="786"/>
      <c r="L40" s="786"/>
      <c r="M40" s="786"/>
      <c r="N40" s="786"/>
      <c r="O40" s="786"/>
      <c r="P40" s="786"/>
      <c r="Q40" s="786"/>
      <c r="R40" s="786"/>
      <c r="S40" s="786"/>
      <c r="T40" s="786"/>
      <c r="U40" s="786"/>
      <c r="V40" s="786"/>
      <c r="W40" s="786"/>
      <c r="X40" s="786"/>
      <c r="Y40" s="129"/>
    </row>
    <row r="41" spans="1:25" ht="15.95" hidden="1" customHeight="1">
      <c r="A41" s="125"/>
      <c r="B41" s="138"/>
      <c r="C41" s="139"/>
      <c r="D41" s="143"/>
      <c r="E41" s="787"/>
      <c r="F41" s="787"/>
      <c r="G41" s="787"/>
      <c r="H41" s="787"/>
      <c r="I41" s="787"/>
      <c r="J41" s="787"/>
      <c r="K41" s="787"/>
      <c r="L41" s="787"/>
      <c r="M41" s="787"/>
      <c r="N41" s="787"/>
      <c r="O41" s="787"/>
      <c r="P41" s="787"/>
      <c r="Q41" s="787"/>
      <c r="R41" s="787"/>
      <c r="S41" s="787"/>
      <c r="T41" s="787"/>
      <c r="U41" s="787"/>
      <c r="V41" s="787"/>
      <c r="W41" s="787"/>
      <c r="X41" s="787"/>
      <c r="Y41" s="129"/>
    </row>
    <row r="42" spans="1:25" ht="15.95" hidden="1" customHeight="1">
      <c r="A42" s="125"/>
      <c r="B42" s="138"/>
      <c r="C42" s="139"/>
      <c r="D42" s="143"/>
      <c r="E42" s="787"/>
      <c r="F42" s="787"/>
      <c r="G42" s="787"/>
      <c r="H42" s="787"/>
      <c r="I42" s="787"/>
      <c r="J42" s="787"/>
      <c r="K42" s="787"/>
      <c r="L42" s="787"/>
      <c r="M42" s="787"/>
      <c r="N42" s="787"/>
      <c r="O42" s="787"/>
      <c r="P42" s="787"/>
      <c r="Q42" s="787"/>
      <c r="R42" s="787"/>
      <c r="S42" s="787"/>
      <c r="T42" s="787"/>
      <c r="U42" s="787"/>
      <c r="V42" s="787"/>
      <c r="W42" s="787"/>
      <c r="X42" s="787"/>
      <c r="Y42" s="129"/>
    </row>
    <row r="43" spans="1:25" ht="15.95" hidden="1" customHeight="1">
      <c r="A43" s="125"/>
      <c r="B43" s="138"/>
      <c r="C43" s="139"/>
      <c r="D43" s="143"/>
      <c r="E43" s="787"/>
      <c r="F43" s="787"/>
      <c r="G43" s="787"/>
      <c r="H43" s="787"/>
      <c r="I43" s="787"/>
      <c r="J43" s="787"/>
      <c r="K43" s="787"/>
      <c r="L43" s="787"/>
      <c r="M43" s="787"/>
      <c r="N43" s="787"/>
      <c r="O43" s="787"/>
      <c r="P43" s="787"/>
      <c r="Q43" s="787"/>
      <c r="R43" s="787"/>
      <c r="S43" s="787"/>
      <c r="T43" s="787"/>
      <c r="U43" s="787"/>
      <c r="V43" s="787"/>
      <c r="W43" s="787"/>
      <c r="X43" s="787"/>
      <c r="Y43" s="129"/>
    </row>
    <row r="44" spans="1:25" ht="15.95" hidden="1" customHeight="1">
      <c r="A44" s="125"/>
      <c r="B44" s="138"/>
      <c r="C44" s="139"/>
      <c r="D44" s="141"/>
      <c r="E44" s="787"/>
      <c r="F44" s="787"/>
      <c r="G44" s="787"/>
      <c r="H44" s="787"/>
      <c r="I44" s="787"/>
      <c r="J44" s="787"/>
      <c r="K44" s="787"/>
      <c r="L44" s="787"/>
      <c r="M44" s="787"/>
      <c r="N44" s="787"/>
      <c r="O44" s="787"/>
      <c r="P44" s="787"/>
      <c r="Q44" s="787"/>
      <c r="R44" s="787"/>
      <c r="S44" s="787"/>
      <c r="T44" s="787"/>
      <c r="U44" s="787"/>
      <c r="V44" s="787"/>
      <c r="W44" s="787"/>
      <c r="X44" s="787"/>
      <c r="Y44" s="129"/>
    </row>
    <row r="45" spans="1:25" ht="18" hidden="1" customHeight="1">
      <c r="A45" s="125"/>
      <c r="B45" s="138"/>
      <c r="C45" s="139"/>
      <c r="D45" s="141"/>
      <c r="E45" s="787"/>
      <c r="F45" s="787"/>
      <c r="G45" s="787"/>
      <c r="H45" s="787"/>
      <c r="I45" s="787"/>
      <c r="J45" s="787"/>
      <c r="K45" s="787"/>
      <c r="L45" s="787"/>
      <c r="M45" s="787"/>
      <c r="N45" s="787"/>
      <c r="O45" s="787"/>
      <c r="P45" s="787"/>
      <c r="Q45" s="787"/>
      <c r="R45" s="787"/>
      <c r="S45" s="787"/>
      <c r="T45" s="787"/>
      <c r="U45" s="787"/>
      <c r="V45" s="787"/>
      <c r="W45" s="787"/>
      <c r="X45" s="787"/>
      <c r="Y45" s="129"/>
    </row>
    <row r="46" spans="1:25" ht="24" hidden="1" customHeight="1">
      <c r="A46" s="125"/>
      <c r="B46" s="138"/>
      <c r="C46" s="139"/>
      <c r="D46" s="143"/>
      <c r="E46" s="775" t="s">
        <v>65</v>
      </c>
      <c r="F46" s="775"/>
      <c r="G46" s="775"/>
      <c r="H46" s="775"/>
      <c r="I46" s="775"/>
      <c r="J46" s="775"/>
      <c r="K46" s="775"/>
      <c r="L46" s="775"/>
      <c r="M46" s="775"/>
      <c r="N46" s="775"/>
      <c r="O46" s="775"/>
      <c r="P46" s="775"/>
      <c r="Q46" s="775"/>
      <c r="R46" s="775"/>
      <c r="S46" s="775"/>
      <c r="T46" s="775"/>
      <c r="U46" s="775"/>
      <c r="V46" s="775"/>
      <c r="W46" s="775"/>
      <c r="X46" s="775"/>
      <c r="Y46" s="129"/>
    </row>
    <row r="47" spans="1:25" ht="37.5" hidden="1" customHeight="1">
      <c r="A47" s="125"/>
      <c r="B47" s="138"/>
      <c r="C47" s="139"/>
      <c r="D47" s="143"/>
      <c r="E47" s="775"/>
      <c r="F47" s="775"/>
      <c r="G47" s="775"/>
      <c r="H47" s="775"/>
      <c r="I47" s="775"/>
      <c r="J47" s="775"/>
      <c r="K47" s="775"/>
      <c r="L47" s="775"/>
      <c r="M47" s="775"/>
      <c r="N47" s="775"/>
      <c r="O47" s="775"/>
      <c r="P47" s="775"/>
      <c r="Q47" s="775"/>
      <c r="R47" s="775"/>
      <c r="S47" s="775"/>
      <c r="T47" s="775"/>
      <c r="U47" s="775"/>
      <c r="V47" s="775"/>
      <c r="W47" s="775"/>
      <c r="X47" s="775"/>
      <c r="Y47" s="129"/>
    </row>
    <row r="48" spans="1:25" ht="24" hidden="1" customHeight="1">
      <c r="A48" s="125"/>
      <c r="B48" s="138"/>
      <c r="C48" s="139"/>
      <c r="D48" s="143"/>
      <c r="E48" s="775"/>
      <c r="F48" s="775"/>
      <c r="G48" s="775"/>
      <c r="H48" s="775"/>
      <c r="I48" s="775"/>
      <c r="J48" s="775"/>
      <c r="K48" s="775"/>
      <c r="L48" s="775"/>
      <c r="M48" s="775"/>
      <c r="N48" s="775"/>
      <c r="O48" s="775"/>
      <c r="P48" s="775"/>
      <c r="Q48" s="775"/>
      <c r="R48" s="775"/>
      <c r="S48" s="775"/>
      <c r="T48" s="775"/>
      <c r="U48" s="775"/>
      <c r="V48" s="775"/>
      <c r="W48" s="775"/>
      <c r="X48" s="775"/>
      <c r="Y48" s="129"/>
    </row>
    <row r="49" spans="1:25" ht="51" hidden="1" customHeight="1">
      <c r="A49" s="125"/>
      <c r="B49" s="138"/>
      <c r="C49" s="139"/>
      <c r="D49" s="143"/>
      <c r="E49" s="775"/>
      <c r="F49" s="775"/>
      <c r="G49" s="775"/>
      <c r="H49" s="775"/>
      <c r="I49" s="775"/>
      <c r="J49" s="775"/>
      <c r="K49" s="775"/>
      <c r="L49" s="775"/>
      <c r="M49" s="775"/>
      <c r="N49" s="775"/>
      <c r="O49" s="775"/>
      <c r="P49" s="775"/>
      <c r="Q49" s="775"/>
      <c r="R49" s="775"/>
      <c r="S49" s="775"/>
      <c r="T49" s="775"/>
      <c r="U49" s="775"/>
      <c r="V49" s="775"/>
      <c r="W49" s="775"/>
      <c r="X49" s="775"/>
      <c r="Y49" s="129"/>
    </row>
    <row r="50" spans="1:25" ht="12" hidden="1" customHeight="1">
      <c r="A50" s="125"/>
      <c r="B50" s="138"/>
      <c r="C50" s="139"/>
      <c r="D50" s="143"/>
      <c r="E50" s="775"/>
      <c r="F50" s="775"/>
      <c r="G50" s="775"/>
      <c r="H50" s="775"/>
      <c r="I50" s="775"/>
      <c r="J50" s="775"/>
      <c r="K50" s="775"/>
      <c r="L50" s="775"/>
      <c r="M50" s="775"/>
      <c r="N50" s="775"/>
      <c r="O50" s="775"/>
      <c r="P50" s="775"/>
      <c r="Q50" s="775"/>
      <c r="R50" s="775"/>
      <c r="S50" s="775"/>
      <c r="T50" s="775"/>
      <c r="U50" s="775"/>
      <c r="V50" s="775"/>
      <c r="W50" s="775"/>
      <c r="X50" s="775"/>
      <c r="Y50" s="129"/>
    </row>
    <row r="51" spans="1:25" ht="12" hidden="1" customHeight="1">
      <c r="A51" s="125"/>
      <c r="B51" s="138"/>
      <c r="C51" s="139"/>
      <c r="D51" s="143"/>
      <c r="E51" s="775"/>
      <c r="F51" s="775"/>
      <c r="G51" s="775"/>
      <c r="H51" s="775"/>
      <c r="I51" s="775"/>
      <c r="J51" s="775"/>
      <c r="K51" s="775"/>
      <c r="L51" s="775"/>
      <c r="M51" s="775"/>
      <c r="N51" s="775"/>
      <c r="O51" s="775"/>
      <c r="P51" s="775"/>
      <c r="Q51" s="775"/>
      <c r="R51" s="775"/>
      <c r="S51" s="775"/>
      <c r="T51" s="775"/>
      <c r="U51" s="775"/>
      <c r="V51" s="775"/>
      <c r="W51" s="775"/>
      <c r="X51" s="775"/>
      <c r="Y51" s="129"/>
    </row>
    <row r="52" spans="1:25" ht="12" hidden="1" customHeight="1">
      <c r="A52" s="125"/>
      <c r="B52" s="138"/>
      <c r="C52" s="139"/>
      <c r="D52" s="143"/>
      <c r="E52" s="775"/>
      <c r="F52" s="775"/>
      <c r="G52" s="775"/>
      <c r="H52" s="775"/>
      <c r="I52" s="775"/>
      <c r="J52" s="775"/>
      <c r="K52" s="775"/>
      <c r="L52" s="775"/>
      <c r="M52" s="775"/>
      <c r="N52" s="775"/>
      <c r="O52" s="775"/>
      <c r="P52" s="775"/>
      <c r="Q52" s="775"/>
      <c r="R52" s="775"/>
      <c r="S52" s="775"/>
      <c r="T52" s="775"/>
      <c r="U52" s="775"/>
      <c r="V52" s="775"/>
      <c r="W52" s="775"/>
      <c r="X52" s="775"/>
      <c r="Y52" s="129"/>
    </row>
    <row r="53" spans="1:25" ht="12" hidden="1" customHeight="1">
      <c r="A53" s="125"/>
      <c r="B53" s="138"/>
      <c r="C53" s="139"/>
      <c r="D53" s="143"/>
      <c r="E53" s="775"/>
      <c r="F53" s="775"/>
      <c r="G53" s="775"/>
      <c r="H53" s="775"/>
      <c r="I53" s="775"/>
      <c r="J53" s="775"/>
      <c r="K53" s="775"/>
      <c r="L53" s="775"/>
      <c r="M53" s="775"/>
      <c r="N53" s="775"/>
      <c r="O53" s="775"/>
      <c r="P53" s="775"/>
      <c r="Q53" s="775"/>
      <c r="R53" s="775"/>
      <c r="S53" s="775"/>
      <c r="T53" s="775"/>
      <c r="U53" s="775"/>
      <c r="V53" s="775"/>
      <c r="W53" s="775"/>
      <c r="X53" s="775"/>
      <c r="Y53" s="129"/>
    </row>
    <row r="54" spans="1:25" ht="12" hidden="1" customHeight="1">
      <c r="A54" s="125"/>
      <c r="B54" s="138"/>
      <c r="C54" s="139"/>
      <c r="D54" s="143"/>
      <c r="E54" s="775"/>
      <c r="F54" s="775"/>
      <c r="G54" s="775"/>
      <c r="H54" s="775"/>
      <c r="I54" s="775"/>
      <c r="J54" s="775"/>
      <c r="K54" s="775"/>
      <c r="L54" s="775"/>
      <c r="M54" s="775"/>
      <c r="N54" s="775"/>
      <c r="O54" s="775"/>
      <c r="P54" s="775"/>
      <c r="Q54" s="775"/>
      <c r="R54" s="775"/>
      <c r="S54" s="775"/>
      <c r="T54" s="775"/>
      <c r="U54" s="775"/>
      <c r="V54" s="775"/>
      <c r="W54" s="775"/>
      <c r="X54" s="775"/>
      <c r="Y54" s="129"/>
    </row>
    <row r="55" spans="1:25" ht="12" hidden="1" customHeight="1">
      <c r="A55" s="125"/>
      <c r="B55" s="138"/>
      <c r="C55" s="139"/>
      <c r="D55" s="143"/>
      <c r="E55" s="775"/>
      <c r="F55" s="775"/>
      <c r="G55" s="775"/>
      <c r="H55" s="775"/>
      <c r="I55" s="775"/>
      <c r="J55" s="775"/>
      <c r="K55" s="775"/>
      <c r="L55" s="775"/>
      <c r="M55" s="775"/>
      <c r="N55" s="775"/>
      <c r="O55" s="775"/>
      <c r="P55" s="775"/>
      <c r="Q55" s="775"/>
      <c r="R55" s="775"/>
      <c r="S55" s="775"/>
      <c r="T55" s="775"/>
      <c r="U55" s="775"/>
      <c r="V55" s="775"/>
      <c r="W55" s="775"/>
      <c r="X55" s="775"/>
      <c r="Y55" s="129"/>
    </row>
    <row r="56" spans="1:25" ht="12" hidden="1" customHeight="1">
      <c r="A56" s="125"/>
      <c r="B56" s="138"/>
      <c r="C56" s="139"/>
      <c r="D56" s="141"/>
      <c r="E56" s="775"/>
      <c r="F56" s="775"/>
      <c r="G56" s="775"/>
      <c r="H56" s="775"/>
      <c r="I56" s="775"/>
      <c r="J56" s="775"/>
      <c r="K56" s="775"/>
      <c r="L56" s="775"/>
      <c r="M56" s="775"/>
      <c r="N56" s="775"/>
      <c r="O56" s="775"/>
      <c r="P56" s="775"/>
      <c r="Q56" s="775"/>
      <c r="R56" s="775"/>
      <c r="S56" s="775"/>
      <c r="T56" s="775"/>
      <c r="U56" s="775"/>
      <c r="V56" s="775"/>
      <c r="W56" s="775"/>
      <c r="X56" s="775"/>
      <c r="Y56" s="129"/>
    </row>
    <row r="57" spans="1:25" ht="11.1" hidden="1" customHeight="1">
      <c r="A57" s="125"/>
      <c r="B57" s="138"/>
      <c r="C57" s="139"/>
      <c r="D57" s="141"/>
      <c r="E57" s="775"/>
      <c r="F57" s="775"/>
      <c r="G57" s="775"/>
      <c r="H57" s="775"/>
      <c r="I57" s="775"/>
      <c r="J57" s="775"/>
      <c r="K57" s="775"/>
      <c r="L57" s="775"/>
      <c r="M57" s="775"/>
      <c r="N57" s="775"/>
      <c r="O57" s="775"/>
      <c r="P57" s="775"/>
      <c r="Q57" s="775"/>
      <c r="R57" s="775"/>
      <c r="S57" s="775"/>
      <c r="T57" s="775"/>
      <c r="U57" s="775"/>
      <c r="V57" s="775"/>
      <c r="W57" s="775"/>
      <c r="X57" s="775"/>
      <c r="Y57" s="129"/>
    </row>
    <row r="58" spans="1:25" ht="15" hidden="1" customHeight="1">
      <c r="A58" s="125"/>
      <c r="B58" s="138"/>
      <c r="C58" s="139"/>
      <c r="D58" s="143"/>
      <c r="E58" s="795" t="s">
        <v>218</v>
      </c>
      <c r="F58" s="795"/>
      <c r="G58" s="795"/>
      <c r="H58" s="795"/>
      <c r="I58" s="795"/>
      <c r="J58" s="795"/>
      <c r="K58" s="795"/>
      <c r="L58" s="795"/>
      <c r="M58" s="795"/>
      <c r="N58" s="795"/>
      <c r="O58" s="795"/>
      <c r="P58" s="795"/>
      <c r="Q58" s="795"/>
      <c r="R58" s="795"/>
      <c r="S58" s="795"/>
      <c r="T58" s="795"/>
      <c r="U58" s="795"/>
      <c r="V58" s="262"/>
      <c r="W58" s="262"/>
      <c r="X58" s="262"/>
      <c r="Y58" s="129"/>
    </row>
    <row r="59" spans="1:25" ht="15" hidden="1" customHeight="1">
      <c r="A59" s="125"/>
      <c r="B59" s="138"/>
      <c r="C59" s="139"/>
      <c r="D59" s="143"/>
      <c r="E59" s="789"/>
      <c r="F59" s="789"/>
      <c r="G59" s="789"/>
      <c r="H59" s="790"/>
      <c r="I59" s="790"/>
      <c r="J59" s="790"/>
      <c r="K59" s="790"/>
      <c r="L59" s="790"/>
      <c r="M59" s="790"/>
      <c r="N59" s="790"/>
      <c r="O59" s="790"/>
      <c r="P59" s="790"/>
      <c r="Q59" s="790"/>
      <c r="R59" s="790"/>
      <c r="S59" s="790"/>
      <c r="T59" s="790"/>
      <c r="U59" s="790"/>
      <c r="V59" s="790"/>
      <c r="W59" s="790"/>
      <c r="X59" s="790"/>
      <c r="Y59" s="129"/>
    </row>
    <row r="60" spans="1:25" ht="15" hidden="1" customHeight="1">
      <c r="A60" s="125"/>
      <c r="B60" s="138"/>
      <c r="C60" s="139"/>
      <c r="D60" s="143"/>
      <c r="E60" s="791"/>
      <c r="F60" s="792"/>
      <c r="G60" s="793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  <c r="S60" s="55"/>
      <c r="T60" s="55"/>
      <c r="U60" s="55"/>
      <c r="V60" s="55"/>
      <c r="W60" s="55"/>
      <c r="X60" s="55"/>
      <c r="Y60" s="129"/>
    </row>
    <row r="61" spans="1:25" ht="21" hidden="1" customHeight="1">
      <c r="A61" s="125"/>
      <c r="B61" s="138"/>
      <c r="C61" s="139"/>
      <c r="D61" s="143"/>
      <c r="E61" s="44"/>
      <c r="F61" s="42"/>
      <c r="G61" s="43"/>
      <c r="H61" s="796"/>
      <c r="I61" s="796"/>
      <c r="J61" s="796"/>
      <c r="K61" s="796"/>
      <c r="L61" s="796"/>
      <c r="M61" s="796"/>
      <c r="N61" s="796"/>
      <c r="O61" s="796"/>
      <c r="P61" s="796"/>
      <c r="Q61" s="796"/>
      <c r="R61" s="796"/>
      <c r="S61" s="796"/>
      <c r="T61" s="796"/>
      <c r="U61" s="796"/>
      <c r="V61" s="796"/>
      <c r="W61" s="796"/>
      <c r="X61" s="796"/>
      <c r="Y61" s="129"/>
    </row>
    <row r="62" spans="1:25" ht="21" hidden="1" customHeight="1">
      <c r="A62" s="125"/>
      <c r="B62" s="138"/>
      <c r="C62" s="139"/>
      <c r="D62" s="143"/>
      <c r="E62" s="140"/>
      <c r="F62" s="140"/>
      <c r="G62" s="140"/>
      <c r="H62" s="140"/>
      <c r="I62" s="140"/>
      <c r="J62" s="140"/>
      <c r="K62" s="140"/>
      <c r="L62" s="140"/>
      <c r="M62" s="140"/>
      <c r="N62" s="140"/>
      <c r="O62" s="140"/>
      <c r="P62" s="140"/>
      <c r="Q62" s="140"/>
      <c r="R62" s="140"/>
      <c r="S62" s="140"/>
      <c r="T62" s="140"/>
      <c r="U62" s="140"/>
      <c r="V62" s="140"/>
      <c r="W62" s="140"/>
      <c r="X62" s="140"/>
      <c r="Y62" s="129"/>
    </row>
    <row r="63" spans="1:25" ht="21" hidden="1" customHeight="1">
      <c r="A63" s="125"/>
      <c r="B63" s="138"/>
      <c r="C63" s="139"/>
      <c r="D63" s="143"/>
      <c r="E63" s="140"/>
      <c r="F63" s="140"/>
      <c r="G63" s="140"/>
      <c r="H63" s="140"/>
      <c r="I63" s="140"/>
      <c r="J63" s="140"/>
      <c r="K63" s="140"/>
      <c r="L63" s="140"/>
      <c r="M63" s="140"/>
      <c r="N63" s="140"/>
      <c r="O63" s="140"/>
      <c r="P63" s="140"/>
      <c r="Q63" s="140"/>
      <c r="R63" s="140"/>
      <c r="S63" s="140"/>
      <c r="T63" s="140"/>
      <c r="U63" s="140"/>
      <c r="V63" s="140"/>
      <c r="W63" s="140"/>
      <c r="X63" s="140"/>
      <c r="Y63" s="129"/>
    </row>
    <row r="64" spans="1:25" ht="21" hidden="1" customHeight="1">
      <c r="A64" s="125"/>
      <c r="B64" s="138"/>
      <c r="C64" s="139"/>
      <c r="D64" s="143"/>
      <c r="E64" s="140"/>
      <c r="F64" s="140"/>
      <c r="G64" s="140"/>
      <c r="H64" s="140"/>
      <c r="I64" s="140"/>
      <c r="J64" s="140"/>
      <c r="K64" s="140"/>
      <c r="L64" s="140"/>
      <c r="M64" s="140"/>
      <c r="N64" s="140"/>
      <c r="O64" s="140"/>
      <c r="P64" s="140"/>
      <c r="Q64" s="140"/>
      <c r="R64" s="140"/>
      <c r="S64" s="140"/>
      <c r="T64" s="140"/>
      <c r="U64" s="140"/>
      <c r="V64" s="140"/>
      <c r="W64" s="140"/>
      <c r="X64" s="140"/>
      <c r="Y64" s="129"/>
    </row>
    <row r="65" spans="1:25" ht="21" hidden="1" customHeight="1">
      <c r="A65" s="125"/>
      <c r="B65" s="138"/>
      <c r="C65" s="139"/>
      <c r="D65" s="143"/>
      <c r="E65" s="140"/>
      <c r="F65" s="140"/>
      <c r="G65" s="140"/>
      <c r="H65" s="140"/>
      <c r="I65" s="140"/>
      <c r="J65" s="140"/>
      <c r="K65" s="140"/>
      <c r="L65" s="140"/>
      <c r="M65" s="140"/>
      <c r="N65" s="140"/>
      <c r="O65" s="140"/>
      <c r="P65" s="140"/>
      <c r="Q65" s="140"/>
      <c r="R65" s="140"/>
      <c r="S65" s="140"/>
      <c r="T65" s="140"/>
      <c r="U65" s="140"/>
      <c r="V65" s="140"/>
      <c r="W65" s="140"/>
      <c r="X65" s="140"/>
      <c r="Y65" s="129"/>
    </row>
    <row r="66" spans="1:25" ht="21" hidden="1" customHeight="1">
      <c r="A66" s="125"/>
      <c r="B66" s="138"/>
      <c r="C66" s="139"/>
      <c r="D66" s="143"/>
      <c r="E66" s="140"/>
      <c r="F66" s="140"/>
      <c r="G66" s="140"/>
      <c r="H66" s="140"/>
      <c r="I66" s="140"/>
      <c r="J66" s="140"/>
      <c r="K66" s="140"/>
      <c r="L66" s="140"/>
      <c r="M66" s="140"/>
      <c r="N66" s="140"/>
      <c r="O66" s="140"/>
      <c r="P66" s="140"/>
      <c r="Q66" s="140"/>
      <c r="R66" s="140"/>
      <c r="S66" s="140"/>
      <c r="T66" s="140"/>
      <c r="U66" s="140"/>
      <c r="V66" s="140"/>
      <c r="W66" s="140"/>
      <c r="X66" s="140"/>
      <c r="Y66" s="129"/>
    </row>
    <row r="67" spans="1:25" ht="21" hidden="1" customHeight="1">
      <c r="A67" s="125"/>
      <c r="B67" s="138"/>
      <c r="C67" s="139"/>
      <c r="D67" s="143"/>
      <c r="E67" s="140"/>
      <c r="F67" s="140"/>
      <c r="G67" s="140"/>
      <c r="H67" s="140"/>
      <c r="I67" s="140"/>
      <c r="J67" s="140"/>
      <c r="K67" s="140"/>
      <c r="L67" s="140"/>
      <c r="M67" s="140"/>
      <c r="N67" s="140"/>
      <c r="O67" s="140"/>
      <c r="P67" s="140"/>
      <c r="Q67" s="140"/>
      <c r="R67" s="140"/>
      <c r="S67" s="140"/>
      <c r="T67" s="140"/>
      <c r="U67" s="140"/>
      <c r="V67" s="140"/>
      <c r="W67" s="140"/>
      <c r="X67" s="140"/>
      <c r="Y67" s="129"/>
    </row>
    <row r="68" spans="1:25" ht="21" hidden="1" customHeight="1">
      <c r="A68" s="125"/>
      <c r="B68" s="138"/>
      <c r="C68" s="139"/>
      <c r="D68" s="141"/>
      <c r="E68" s="142"/>
      <c r="F68" s="142"/>
      <c r="G68" s="142"/>
      <c r="H68" s="142"/>
      <c r="I68" s="142"/>
      <c r="J68" s="142"/>
      <c r="K68" s="142"/>
      <c r="L68" s="142"/>
      <c r="M68" s="142"/>
      <c r="N68" s="142"/>
      <c r="O68" s="142"/>
      <c r="P68" s="142"/>
      <c r="Q68" s="142"/>
      <c r="R68" s="142"/>
      <c r="S68" s="142"/>
      <c r="T68" s="142"/>
      <c r="U68" s="142"/>
      <c r="V68" s="142"/>
      <c r="W68" s="142"/>
      <c r="X68" s="142"/>
      <c r="Y68" s="129"/>
    </row>
    <row r="69" spans="1:25" ht="18" hidden="1" customHeight="1">
      <c r="A69" s="125"/>
      <c r="B69" s="138"/>
      <c r="C69" s="139"/>
      <c r="D69" s="141"/>
      <c r="E69" s="142"/>
      <c r="F69" s="142"/>
      <c r="G69" s="142"/>
      <c r="H69" s="142"/>
      <c r="I69" s="142"/>
      <c r="J69" s="142"/>
      <c r="K69" s="142"/>
      <c r="L69" s="142"/>
      <c r="M69" s="142"/>
      <c r="N69" s="142"/>
      <c r="O69" s="142"/>
      <c r="P69" s="142"/>
      <c r="Q69" s="142"/>
      <c r="R69" s="142"/>
      <c r="S69" s="142"/>
      <c r="T69" s="142"/>
      <c r="U69" s="142"/>
      <c r="V69" s="142"/>
      <c r="W69" s="142"/>
      <c r="X69" s="142"/>
      <c r="Y69" s="129"/>
    </row>
    <row r="70" spans="1:25" ht="15" hidden="1">
      <c r="A70" s="125"/>
      <c r="B70" s="138"/>
      <c r="C70" s="139"/>
      <c r="D70" s="143"/>
      <c r="E70" s="795" t="s">
        <v>219</v>
      </c>
      <c r="F70" s="795"/>
      <c r="G70" s="795"/>
      <c r="H70" s="795"/>
      <c r="I70" s="795"/>
      <c r="J70" s="795"/>
      <c r="K70" s="795"/>
      <c r="L70" s="795"/>
      <c r="M70" s="795"/>
      <c r="N70" s="795"/>
      <c r="O70" s="795"/>
      <c r="P70" s="795"/>
      <c r="Q70" s="795"/>
      <c r="R70" s="795"/>
      <c r="S70" s="795"/>
      <c r="T70" s="795"/>
      <c r="U70" s="260"/>
      <c r="V70" s="260"/>
      <c r="W70" s="260"/>
      <c r="X70" s="260"/>
      <c r="Y70" s="129"/>
    </row>
    <row r="71" spans="1:25" ht="15" hidden="1">
      <c r="A71" s="125"/>
      <c r="B71" s="138"/>
      <c r="C71" s="139"/>
      <c r="D71" s="143"/>
      <c r="E71" s="795" t="s">
        <v>220</v>
      </c>
      <c r="F71" s="795"/>
      <c r="G71" s="795"/>
      <c r="H71" s="795"/>
      <c r="I71" s="795"/>
      <c r="J71" s="795"/>
      <c r="K71" s="795"/>
      <c r="L71" s="795"/>
      <c r="M71" s="795"/>
      <c r="N71" s="795"/>
      <c r="O71" s="795"/>
      <c r="P71" s="795"/>
      <c r="Q71" s="795"/>
      <c r="R71" s="795"/>
      <c r="S71" s="795"/>
      <c r="T71" s="795"/>
      <c r="U71" s="261"/>
      <c r="V71" s="261"/>
      <c r="W71" s="261"/>
      <c r="X71" s="261"/>
      <c r="Y71" s="129"/>
    </row>
    <row r="72" spans="1:25" ht="27" hidden="1" customHeight="1">
      <c r="A72" s="125"/>
      <c r="B72" s="138"/>
      <c r="C72" s="139"/>
      <c r="D72" s="143"/>
      <c r="E72" s="144"/>
      <c r="F72" s="794"/>
      <c r="G72" s="794"/>
      <c r="H72" s="794"/>
      <c r="I72" s="794"/>
      <c r="J72" s="794"/>
      <c r="K72" s="794"/>
      <c r="L72" s="794"/>
      <c r="M72" s="794"/>
      <c r="N72" s="794"/>
      <c r="O72" s="794"/>
      <c r="P72" s="794"/>
      <c r="Q72" s="794"/>
      <c r="R72" s="794"/>
      <c r="S72" s="794"/>
      <c r="T72" s="794"/>
      <c r="U72" s="794"/>
      <c r="V72" s="794"/>
      <c r="W72" s="794"/>
      <c r="X72" s="794"/>
      <c r="Y72" s="129"/>
    </row>
    <row r="73" spans="1:25" ht="52.5" hidden="1" customHeight="1">
      <c r="A73" s="125"/>
      <c r="B73" s="138"/>
      <c r="C73" s="139"/>
      <c r="D73" s="143"/>
      <c r="E73" s="144"/>
      <c r="F73" s="794"/>
      <c r="G73" s="794"/>
      <c r="H73" s="794"/>
      <c r="I73" s="794"/>
      <c r="J73" s="794"/>
      <c r="K73" s="794"/>
      <c r="L73" s="794"/>
      <c r="M73" s="794"/>
      <c r="N73" s="794"/>
      <c r="O73" s="794"/>
      <c r="P73" s="794"/>
      <c r="Q73" s="794"/>
      <c r="R73" s="794"/>
      <c r="S73" s="794"/>
      <c r="T73" s="794"/>
      <c r="U73" s="794"/>
      <c r="V73" s="794"/>
      <c r="W73" s="794"/>
      <c r="X73" s="794"/>
      <c r="Y73" s="129"/>
    </row>
    <row r="74" spans="1:25" ht="8.1" hidden="1" customHeight="1">
      <c r="A74" s="125"/>
      <c r="B74" s="138"/>
      <c r="C74" s="139"/>
      <c r="D74" s="143"/>
      <c r="E74" s="144"/>
      <c r="F74" s="798"/>
      <c r="G74" s="798"/>
      <c r="H74" s="798"/>
      <c r="I74" s="798"/>
      <c r="J74" s="798"/>
      <c r="K74" s="798"/>
      <c r="L74" s="798"/>
      <c r="M74" s="798"/>
      <c r="N74" s="798"/>
      <c r="O74" s="798"/>
      <c r="P74" s="798"/>
      <c r="Q74" s="798"/>
      <c r="R74" s="798"/>
      <c r="S74" s="798"/>
      <c r="T74" s="798"/>
      <c r="U74" s="798"/>
      <c r="V74" s="798"/>
      <c r="W74" s="798"/>
      <c r="X74" s="798"/>
      <c r="Y74" s="129"/>
    </row>
    <row r="75" spans="1:25" ht="14.25" hidden="1" customHeight="1">
      <c r="A75" s="125"/>
      <c r="B75" s="138"/>
      <c r="C75" s="139"/>
      <c r="D75" s="143"/>
      <c r="E75" s="799"/>
      <c r="F75" s="799"/>
      <c r="G75" s="799"/>
      <c r="H75" s="799"/>
      <c r="I75" s="799"/>
      <c r="J75" s="799"/>
      <c r="K75" s="799"/>
      <c r="L75" s="799"/>
      <c r="M75" s="799"/>
      <c r="N75" s="799"/>
      <c r="O75" s="799"/>
      <c r="P75" s="799"/>
      <c r="Q75" s="799"/>
      <c r="R75" s="799"/>
      <c r="S75" s="799"/>
      <c r="T75" s="799"/>
      <c r="U75" s="799"/>
      <c r="V75" s="799"/>
      <c r="W75" s="799"/>
      <c r="X75" s="799"/>
      <c r="Y75" s="129"/>
    </row>
    <row r="76" spans="1:25" ht="34.5" hidden="1" customHeight="1">
      <c r="A76" s="125"/>
      <c r="B76" s="138"/>
      <c r="C76" s="139"/>
      <c r="D76" s="143"/>
      <c r="E76" s="800"/>
      <c r="F76" s="800"/>
      <c r="G76" s="800"/>
      <c r="H76" s="800"/>
      <c r="I76" s="800"/>
      <c r="J76" s="800"/>
      <c r="K76" s="800"/>
      <c r="L76" s="800"/>
      <c r="M76" s="800"/>
      <c r="N76" s="800"/>
      <c r="O76" s="800"/>
      <c r="P76" s="800"/>
      <c r="Q76" s="800"/>
      <c r="R76" s="800"/>
      <c r="S76" s="800"/>
      <c r="T76" s="800"/>
      <c r="U76" s="800"/>
      <c r="V76" s="800"/>
      <c r="W76" s="800"/>
      <c r="X76" s="800"/>
      <c r="Y76" s="129"/>
    </row>
    <row r="77" spans="1:25" ht="23.1" hidden="1" customHeight="1">
      <c r="A77" s="125"/>
      <c r="B77" s="138"/>
      <c r="C77" s="139"/>
      <c r="D77" s="143"/>
      <c r="E77" s="800"/>
      <c r="F77" s="800"/>
      <c r="G77" s="800"/>
      <c r="H77" s="800"/>
      <c r="I77" s="800"/>
      <c r="J77" s="800"/>
      <c r="K77" s="800"/>
      <c r="L77" s="800"/>
      <c r="M77" s="800"/>
      <c r="N77" s="800"/>
      <c r="O77" s="800"/>
      <c r="P77" s="800"/>
      <c r="Q77" s="800"/>
      <c r="R77" s="800"/>
      <c r="S77" s="800"/>
      <c r="T77" s="800"/>
      <c r="U77" s="800"/>
      <c r="V77" s="800"/>
      <c r="W77" s="800"/>
      <c r="X77" s="800"/>
      <c r="Y77" s="129"/>
    </row>
    <row r="78" spans="1:25" ht="42.75" hidden="1" customHeight="1">
      <c r="A78" s="125"/>
      <c r="B78" s="138"/>
      <c r="C78" s="139"/>
      <c r="D78" s="143"/>
      <c r="E78" s="800"/>
      <c r="F78" s="800"/>
      <c r="G78" s="800"/>
      <c r="H78" s="800"/>
      <c r="I78" s="800"/>
      <c r="J78" s="800"/>
      <c r="K78" s="800"/>
      <c r="L78" s="800"/>
      <c r="M78" s="800"/>
      <c r="N78" s="800"/>
      <c r="O78" s="800"/>
      <c r="P78" s="800"/>
      <c r="Q78" s="800"/>
      <c r="R78" s="800"/>
      <c r="S78" s="800"/>
      <c r="T78" s="800"/>
      <c r="U78" s="800"/>
      <c r="V78" s="800"/>
      <c r="W78" s="800"/>
      <c r="X78" s="800"/>
      <c r="Y78" s="129"/>
    </row>
    <row r="79" spans="1:25" ht="25.5" hidden="1" customHeight="1">
      <c r="A79" s="125"/>
      <c r="B79" s="138"/>
      <c r="C79" s="139"/>
      <c r="D79" s="143"/>
      <c r="E79" s="797" t="s">
        <v>64</v>
      </c>
      <c r="F79" s="797"/>
      <c r="G79" s="797"/>
      <c r="H79" s="797"/>
      <c r="I79" s="797"/>
      <c r="J79" s="797"/>
      <c r="K79" s="797"/>
      <c r="L79" s="797"/>
      <c r="M79" s="797"/>
      <c r="N79" s="797"/>
      <c r="O79" s="797"/>
      <c r="P79" s="797"/>
      <c r="Q79" s="797"/>
      <c r="R79" s="797"/>
      <c r="S79" s="797"/>
      <c r="T79" s="797"/>
      <c r="U79" s="797"/>
      <c r="V79" s="797"/>
      <c r="W79" s="797"/>
      <c r="X79" s="797"/>
      <c r="Y79" s="129"/>
    </row>
    <row r="80" spans="1:25" ht="15" hidden="1" customHeight="1">
      <c r="A80" s="125"/>
      <c r="B80" s="138"/>
      <c r="C80" s="139"/>
      <c r="D80" s="143"/>
      <c r="E80" s="140"/>
      <c r="F80" s="140"/>
      <c r="G80" s="140"/>
      <c r="H80" s="131"/>
      <c r="I80" s="131"/>
      <c r="J80" s="131"/>
      <c r="K80" s="131"/>
      <c r="L80" s="131"/>
      <c r="M80" s="131"/>
      <c r="N80" s="131"/>
      <c r="O80" s="132"/>
      <c r="P80" s="132"/>
      <c r="Q80" s="132"/>
      <c r="R80" s="132"/>
      <c r="S80" s="132"/>
      <c r="T80" s="132"/>
      <c r="U80" s="140"/>
      <c r="V80" s="140"/>
      <c r="W80" s="140"/>
      <c r="X80" s="140"/>
      <c r="Y80" s="129"/>
    </row>
    <row r="81" spans="1:27" ht="15" hidden="1" customHeight="1">
      <c r="A81" s="125"/>
      <c r="B81" s="138"/>
      <c r="C81" s="139"/>
      <c r="D81" s="143"/>
      <c r="E81" s="145"/>
      <c r="F81" s="788" t="s">
        <v>63</v>
      </c>
      <c r="G81" s="788"/>
      <c r="H81" s="788"/>
      <c r="I81" s="788"/>
      <c r="J81" s="788"/>
      <c r="K81" s="788"/>
      <c r="L81" s="788"/>
      <c r="M81" s="788"/>
      <c r="N81" s="788"/>
      <c r="O81" s="788"/>
      <c r="P81" s="788"/>
      <c r="Q81" s="788"/>
      <c r="R81" s="788"/>
      <c r="S81" s="788"/>
      <c r="T81" s="132"/>
      <c r="U81" s="140"/>
      <c r="V81" s="140"/>
      <c r="W81" s="140"/>
      <c r="X81" s="140"/>
      <c r="Y81" s="129"/>
      <c r="AA81" s="134" t="s">
        <v>61</v>
      </c>
    </row>
    <row r="82" spans="1:27" ht="15" hidden="1" customHeight="1">
      <c r="A82" s="125"/>
      <c r="B82" s="138"/>
      <c r="C82" s="139"/>
      <c r="D82" s="143"/>
      <c r="E82" s="140"/>
      <c r="F82" s="140"/>
      <c r="G82" s="140"/>
      <c r="H82" s="131"/>
      <c r="I82" s="131"/>
      <c r="J82" s="131"/>
      <c r="K82" s="131"/>
      <c r="L82" s="131"/>
      <c r="M82" s="131"/>
      <c r="N82" s="131"/>
      <c r="O82" s="132"/>
      <c r="P82" s="132"/>
      <c r="Q82" s="132"/>
      <c r="R82" s="132"/>
      <c r="S82" s="132"/>
      <c r="T82" s="132"/>
      <c r="U82" s="140"/>
      <c r="V82" s="140"/>
      <c r="W82" s="140"/>
      <c r="X82" s="140"/>
      <c r="Y82" s="129"/>
    </row>
    <row r="83" spans="1:27" ht="15" hidden="1">
      <c r="A83" s="125"/>
      <c r="B83" s="138"/>
      <c r="C83" s="139"/>
      <c r="D83" s="143"/>
      <c r="E83" s="140"/>
      <c r="F83" s="788" t="s">
        <v>62</v>
      </c>
      <c r="G83" s="788"/>
      <c r="H83" s="788"/>
      <c r="I83" s="788"/>
      <c r="J83" s="788"/>
      <c r="K83" s="788"/>
      <c r="L83" s="788"/>
      <c r="M83" s="788"/>
      <c r="N83" s="788"/>
      <c r="O83" s="788"/>
      <c r="P83" s="788"/>
      <c r="Q83" s="788"/>
      <c r="R83" s="788"/>
      <c r="S83" s="788"/>
      <c r="T83" s="788"/>
      <c r="U83" s="788"/>
      <c r="V83" s="788"/>
      <c r="W83" s="788"/>
      <c r="X83" s="788"/>
      <c r="Y83" s="129"/>
    </row>
    <row r="84" spans="1:27" ht="15" hidden="1">
      <c r="A84" s="125"/>
      <c r="B84" s="138"/>
      <c r="C84" s="139"/>
      <c r="D84" s="143"/>
      <c r="E84" s="140"/>
      <c r="F84" s="140"/>
      <c r="G84" s="140"/>
      <c r="H84" s="140"/>
      <c r="I84" s="140"/>
      <c r="J84" s="140"/>
      <c r="K84" s="140"/>
      <c r="L84" s="140"/>
      <c r="M84" s="140"/>
      <c r="N84" s="140"/>
      <c r="O84" s="140"/>
      <c r="P84" s="140"/>
      <c r="Q84" s="140"/>
      <c r="R84" s="140"/>
      <c r="S84" s="140"/>
      <c r="T84" s="140"/>
      <c r="U84" s="140"/>
      <c r="V84" s="140"/>
      <c r="W84" s="140"/>
      <c r="X84" s="140"/>
      <c r="Y84" s="129"/>
    </row>
    <row r="85" spans="1:27" ht="15" hidden="1">
      <c r="A85" s="125"/>
      <c r="B85" s="138"/>
      <c r="C85" s="139"/>
      <c r="D85" s="143"/>
      <c r="E85" s="140"/>
      <c r="F85" s="140"/>
      <c r="G85" s="140"/>
      <c r="H85" s="140"/>
      <c r="I85" s="140"/>
      <c r="J85" s="140"/>
      <c r="K85" s="140"/>
      <c r="L85" s="140"/>
      <c r="M85" s="140"/>
      <c r="N85" s="140"/>
      <c r="O85" s="140"/>
      <c r="P85" s="140"/>
      <c r="Q85" s="140"/>
      <c r="R85" s="140"/>
      <c r="S85" s="140"/>
      <c r="T85" s="140"/>
      <c r="U85" s="140"/>
      <c r="V85" s="140"/>
      <c r="W85" s="140"/>
      <c r="X85" s="140"/>
      <c r="Y85" s="129"/>
    </row>
    <row r="86" spans="1:27" ht="15" hidden="1">
      <c r="A86" s="125"/>
      <c r="B86" s="138"/>
      <c r="C86" s="139"/>
      <c r="D86" s="143"/>
      <c r="E86" s="140"/>
      <c r="F86" s="140"/>
      <c r="G86" s="140"/>
      <c r="H86" s="140"/>
      <c r="I86" s="140"/>
      <c r="J86" s="140"/>
      <c r="K86" s="140"/>
      <c r="L86" s="140"/>
      <c r="M86" s="140"/>
      <c r="N86" s="140"/>
      <c r="O86" s="140"/>
      <c r="P86" s="140"/>
      <c r="Q86" s="140"/>
      <c r="R86" s="140"/>
      <c r="S86" s="140"/>
      <c r="T86" s="140"/>
      <c r="U86" s="140"/>
      <c r="V86" s="140"/>
      <c r="W86" s="140"/>
      <c r="X86" s="140"/>
      <c r="Y86" s="129"/>
    </row>
    <row r="87" spans="1:27" ht="15" hidden="1">
      <c r="A87" s="125"/>
      <c r="B87" s="138"/>
      <c r="C87" s="139"/>
      <c r="D87" s="143"/>
      <c r="E87" s="140"/>
      <c r="F87" s="140"/>
      <c r="G87" s="140"/>
      <c r="H87" s="140"/>
      <c r="I87" s="140"/>
      <c r="J87" s="140"/>
      <c r="K87" s="140"/>
      <c r="L87" s="140"/>
      <c r="M87" s="140"/>
      <c r="N87" s="140"/>
      <c r="O87" s="140"/>
      <c r="P87" s="140"/>
      <c r="Q87" s="140"/>
      <c r="R87" s="140"/>
      <c r="S87" s="140"/>
      <c r="T87" s="140"/>
      <c r="U87" s="140"/>
      <c r="V87" s="140"/>
      <c r="W87" s="140"/>
      <c r="X87" s="140"/>
      <c r="Y87" s="129"/>
    </row>
    <row r="88" spans="1:27" ht="15" hidden="1" customHeight="1">
      <c r="A88" s="125"/>
      <c r="B88" s="138"/>
      <c r="C88" s="139"/>
      <c r="D88" s="143"/>
      <c r="E88" s="140"/>
      <c r="F88" s="140"/>
      <c r="G88" s="140"/>
      <c r="H88" s="140"/>
      <c r="I88" s="140"/>
      <c r="J88" s="140"/>
      <c r="K88" s="140"/>
      <c r="L88" s="140"/>
      <c r="M88" s="140"/>
      <c r="N88" s="140"/>
      <c r="O88" s="140"/>
      <c r="P88" s="140"/>
      <c r="Q88" s="140"/>
      <c r="R88" s="140"/>
      <c r="S88" s="140"/>
      <c r="T88" s="140"/>
      <c r="U88" s="140"/>
      <c r="V88" s="140"/>
      <c r="W88" s="140"/>
      <c r="X88" s="140"/>
      <c r="Y88" s="129"/>
    </row>
    <row r="89" spans="1:27" ht="15" hidden="1" customHeight="1">
      <c r="A89" s="125"/>
      <c r="B89" s="138"/>
      <c r="C89" s="139"/>
      <c r="D89" s="143"/>
      <c r="E89" s="140"/>
      <c r="F89" s="140"/>
      <c r="G89" s="140"/>
      <c r="H89" s="140"/>
      <c r="I89" s="140"/>
      <c r="J89" s="140"/>
      <c r="K89" s="140"/>
      <c r="L89" s="140"/>
      <c r="M89" s="140"/>
      <c r="N89" s="140"/>
      <c r="O89" s="140"/>
      <c r="P89" s="140"/>
      <c r="Q89" s="140"/>
      <c r="R89" s="140"/>
      <c r="S89" s="140"/>
      <c r="T89" s="140"/>
      <c r="U89" s="140"/>
      <c r="V89" s="140"/>
      <c r="W89" s="140"/>
      <c r="X89" s="140"/>
      <c r="Y89" s="129"/>
    </row>
    <row r="90" spans="1:27" ht="15" hidden="1" customHeight="1">
      <c r="A90" s="125"/>
      <c r="B90" s="138"/>
      <c r="C90" s="139"/>
      <c r="D90" s="143"/>
      <c r="E90" s="140"/>
      <c r="F90" s="140"/>
      <c r="G90" s="140"/>
      <c r="H90" s="140"/>
      <c r="I90" s="140"/>
      <c r="J90" s="140"/>
      <c r="K90" s="140"/>
      <c r="L90" s="140"/>
      <c r="M90" s="140"/>
      <c r="N90" s="140"/>
      <c r="O90" s="140"/>
      <c r="P90" s="140"/>
      <c r="Q90" s="140"/>
      <c r="R90" s="140"/>
      <c r="S90" s="140"/>
      <c r="T90" s="140"/>
      <c r="U90" s="140"/>
      <c r="V90" s="140"/>
      <c r="W90" s="140"/>
      <c r="X90" s="140"/>
      <c r="Y90" s="129"/>
    </row>
    <row r="91" spans="1:27" ht="15" hidden="1" customHeight="1">
      <c r="A91" s="125"/>
      <c r="B91" s="138"/>
      <c r="C91" s="139"/>
      <c r="D91" s="143"/>
      <c r="E91" s="140"/>
      <c r="F91" s="140"/>
      <c r="G91" s="140"/>
      <c r="H91" s="140"/>
      <c r="I91" s="140"/>
      <c r="J91" s="140"/>
      <c r="K91" s="140"/>
      <c r="L91" s="140"/>
      <c r="M91" s="140"/>
      <c r="N91" s="140"/>
      <c r="O91" s="140"/>
      <c r="P91" s="140"/>
      <c r="Q91" s="140"/>
      <c r="R91" s="140"/>
      <c r="S91" s="140"/>
      <c r="T91" s="140"/>
      <c r="U91" s="140"/>
      <c r="V91" s="140"/>
      <c r="W91" s="140"/>
      <c r="X91" s="140"/>
      <c r="Y91" s="129"/>
    </row>
    <row r="92" spans="1:27" ht="15" hidden="1" customHeight="1">
      <c r="A92" s="125"/>
      <c r="B92" s="138"/>
      <c r="C92" s="139"/>
      <c r="D92" s="143"/>
      <c r="E92" s="140"/>
      <c r="F92" s="140"/>
      <c r="G92" s="140"/>
      <c r="H92" s="140"/>
      <c r="I92" s="140"/>
      <c r="J92" s="140"/>
      <c r="K92" s="140"/>
      <c r="L92" s="140"/>
      <c r="M92" s="140"/>
      <c r="N92" s="140"/>
      <c r="O92" s="140"/>
      <c r="P92" s="140"/>
      <c r="Q92" s="140"/>
      <c r="R92" s="140"/>
      <c r="S92" s="140"/>
      <c r="T92" s="140"/>
      <c r="U92" s="140"/>
      <c r="V92" s="140"/>
      <c r="W92" s="140"/>
      <c r="X92" s="140"/>
      <c r="Y92" s="129"/>
    </row>
    <row r="93" spans="1:27" ht="11.1" hidden="1" customHeight="1">
      <c r="A93" s="125"/>
      <c r="B93" s="138"/>
      <c r="C93" s="139"/>
      <c r="D93" s="143"/>
      <c r="E93" s="140"/>
      <c r="F93" s="140"/>
      <c r="G93" s="140"/>
      <c r="H93" s="140"/>
      <c r="I93" s="140"/>
      <c r="J93" s="140"/>
      <c r="K93" s="140"/>
      <c r="L93" s="140"/>
      <c r="M93" s="140"/>
      <c r="N93" s="140"/>
      <c r="O93" s="140"/>
      <c r="P93" s="140"/>
      <c r="Q93" s="140"/>
      <c r="R93" s="140"/>
      <c r="S93" s="140"/>
      <c r="T93" s="140"/>
      <c r="U93" s="140"/>
      <c r="V93" s="140"/>
      <c r="W93" s="140"/>
      <c r="X93" s="140"/>
      <c r="Y93" s="129"/>
    </row>
    <row r="94" spans="1:27" ht="15" customHeight="1">
      <c r="A94" s="125"/>
      <c r="B94" s="146"/>
      <c r="C94" s="147"/>
      <c r="D94" s="148"/>
      <c r="E94" s="149"/>
      <c r="F94" s="149"/>
      <c r="G94" s="149"/>
      <c r="H94" s="149"/>
      <c r="I94" s="149"/>
      <c r="J94" s="149"/>
      <c r="K94" s="149"/>
      <c r="L94" s="149"/>
      <c r="M94" s="149"/>
      <c r="N94" s="149"/>
      <c r="O94" s="149"/>
      <c r="P94" s="149"/>
      <c r="Q94" s="149"/>
      <c r="R94" s="149"/>
      <c r="S94" s="149"/>
      <c r="T94" s="149"/>
      <c r="U94" s="149"/>
      <c r="V94" s="149"/>
      <c r="W94" s="149"/>
      <c r="X94" s="149"/>
      <c r="Y94" s="133"/>
    </row>
  </sheetData>
  <sheetProtection password="FA9C" sheet="1" objects="1" scenarios="1" formatColumns="0" formatRows="0"/>
  <dataConsolidate leftLabels="1" link="1"/>
  <mergeCells count="30">
    <mergeCell ref="F83:X83"/>
    <mergeCell ref="H61:X61"/>
    <mergeCell ref="E79:X79"/>
    <mergeCell ref="F73:X73"/>
    <mergeCell ref="F74:X74"/>
    <mergeCell ref="E75:X75"/>
    <mergeCell ref="E76:X76"/>
    <mergeCell ref="E77:X77"/>
    <mergeCell ref="E78:X78"/>
    <mergeCell ref="E70:T70"/>
    <mergeCell ref="E40:X40"/>
    <mergeCell ref="E41:X45"/>
    <mergeCell ref="E46:X57"/>
    <mergeCell ref="F81:S81"/>
    <mergeCell ref="E59:G59"/>
    <mergeCell ref="H59:X59"/>
    <mergeCell ref="E60:G60"/>
    <mergeCell ref="F72:X72"/>
    <mergeCell ref="E58:U58"/>
    <mergeCell ref="E71:T71"/>
    <mergeCell ref="E35:X39"/>
    <mergeCell ref="P23:W23"/>
    <mergeCell ref="F22:M22"/>
    <mergeCell ref="B2:G2"/>
    <mergeCell ref="B3:C3"/>
    <mergeCell ref="B5:Y5"/>
    <mergeCell ref="E7:X19"/>
    <mergeCell ref="F21:M21"/>
    <mergeCell ref="P21:X21"/>
    <mergeCell ref="P22:X22"/>
  </mergeCells>
  <hyperlinks>
    <hyperlink ref="E58:U58" location="Инструкция!A1" tooltip="http://sp.eias.ru/index.php?a=add&amp;catid=76" display="Обратиться за помощью в службу технической поддержки"/>
    <hyperlink ref="E70:T70" location="Инструкция!A1" tooltip="http://support.eias.ru/knowledgebase.php?article=28" display="Инструкция по загрузке сопроводительных материалов"/>
    <hyperlink ref="E71:T71" location="Инструкция!A1" tooltip="http://eias.ru/files/shablon/FAS_JKH_OPEN_INFO_BALANCE_WARM.pdf" display="Инструкция по работе с отчетной формой"/>
  </hyperlinks>
  <pageMargins left="0.7" right="0.7" top="0.75" bottom="0.75" header="0.3" footer="0.3"/>
  <pageSetup paperSize="9" orientation="portrait" horizontalDpi="180" verticalDpi="180" r:id="rId1"/>
  <headerFooter alignWithMargins="0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Logger">
    <tabColor indexed="24"/>
  </sheetPr>
  <dimension ref="A1:D58"/>
  <sheetViews>
    <sheetView showGridLines="0" zoomScaleNormal="100" workbookViewId="0"/>
  </sheetViews>
  <sheetFormatPr defaultRowHeight="11.25"/>
  <cols>
    <col min="1" max="1" width="30.7109375" style="21" customWidth="1"/>
    <col min="2" max="2" width="80.7109375" style="21" customWidth="1"/>
    <col min="3" max="3" width="30.7109375" style="21" customWidth="1"/>
    <col min="4" max="16384" width="9.140625" style="20"/>
  </cols>
  <sheetData>
    <row r="1" spans="1:4" ht="24" customHeight="1">
      <c r="A1" s="59" t="s">
        <v>14</v>
      </c>
      <c r="B1" s="59" t="s">
        <v>15</v>
      </c>
      <c r="C1" s="59" t="s">
        <v>16</v>
      </c>
      <c r="D1" s="19"/>
    </row>
    <row r="2" spans="1:4">
      <c r="A2" s="712">
        <v>43567.576863425929</v>
      </c>
      <c r="B2" s="21" t="s">
        <v>783</v>
      </c>
      <c r="C2" s="21" t="s">
        <v>215</v>
      </c>
    </row>
    <row r="3" spans="1:4">
      <c r="A3" s="712">
        <v>43567.576874999999</v>
      </c>
      <c r="B3" s="21" t="s">
        <v>784</v>
      </c>
      <c r="C3" s="21" t="s">
        <v>215</v>
      </c>
    </row>
    <row r="4" spans="1:4" ht="123.75">
      <c r="A4" s="712">
        <v>43567.576874999999</v>
      </c>
      <c r="B4" s="21" t="s">
        <v>785</v>
      </c>
      <c r="C4" s="21" t="s">
        <v>215</v>
      </c>
    </row>
    <row r="5" spans="1:4">
      <c r="A5" s="712">
        <v>43567.576874999999</v>
      </c>
      <c r="B5" s="21" t="s">
        <v>786</v>
      </c>
      <c r="C5" s="21" t="s">
        <v>215</v>
      </c>
    </row>
    <row r="6" spans="1:4">
      <c r="A6" s="712">
        <v>43567.576898148145</v>
      </c>
      <c r="B6" s="21" t="s">
        <v>787</v>
      </c>
      <c r="C6" s="21" t="s">
        <v>215</v>
      </c>
    </row>
    <row r="7" spans="1:4" ht="22.5">
      <c r="A7" s="712">
        <v>43567.576932870368</v>
      </c>
      <c r="B7" s="21" t="s">
        <v>788</v>
      </c>
      <c r="C7" s="21" t="s">
        <v>215</v>
      </c>
    </row>
    <row r="8" spans="1:4">
      <c r="A8" s="712">
        <v>43570.624884259261</v>
      </c>
      <c r="B8" s="21" t="s">
        <v>783</v>
      </c>
      <c r="C8" s="21" t="s">
        <v>215</v>
      </c>
    </row>
    <row r="9" spans="1:4">
      <c r="A9" s="712">
        <v>43570.624918981484</v>
      </c>
      <c r="B9" s="21" t="s">
        <v>783</v>
      </c>
      <c r="C9" s="21" t="s">
        <v>215</v>
      </c>
    </row>
    <row r="10" spans="1:4">
      <c r="A10" s="712">
        <v>43570.624976851854</v>
      </c>
      <c r="B10" s="21" t="s">
        <v>789</v>
      </c>
      <c r="C10" s="21" t="s">
        <v>215</v>
      </c>
    </row>
    <row r="11" spans="1:4">
      <c r="A11" s="712">
        <v>43570.624976851854</v>
      </c>
      <c r="B11" s="21" t="s">
        <v>789</v>
      </c>
      <c r="C11" s="21" t="s">
        <v>215</v>
      </c>
    </row>
    <row r="12" spans="1:4">
      <c r="A12" s="712">
        <v>43570.625810185185</v>
      </c>
      <c r="B12" s="21" t="s">
        <v>783</v>
      </c>
      <c r="C12" s="21" t="s">
        <v>215</v>
      </c>
    </row>
    <row r="13" spans="1:4">
      <c r="A13" s="712">
        <v>43570.625821759262</v>
      </c>
      <c r="B13" s="21" t="s">
        <v>784</v>
      </c>
      <c r="C13" s="21" t="s">
        <v>215</v>
      </c>
    </row>
    <row r="14" spans="1:4" ht="123.75">
      <c r="A14" s="712">
        <v>43570.625821759262</v>
      </c>
      <c r="B14" s="21" t="s">
        <v>785</v>
      </c>
      <c r="C14" s="21" t="s">
        <v>215</v>
      </c>
    </row>
    <row r="15" spans="1:4">
      <c r="A15" s="712">
        <v>43570.625821759262</v>
      </c>
      <c r="B15" s="21" t="s">
        <v>786</v>
      </c>
      <c r="C15" s="21" t="s">
        <v>215</v>
      </c>
    </row>
    <row r="16" spans="1:4">
      <c r="A16" s="712">
        <v>43570.625902777778</v>
      </c>
      <c r="B16" s="21" t="s">
        <v>787</v>
      </c>
      <c r="C16" s="21" t="s">
        <v>215</v>
      </c>
    </row>
    <row r="17" spans="1:3">
      <c r="A17" s="712">
        <v>43570.625949074078</v>
      </c>
      <c r="B17" s="21" t="s">
        <v>793</v>
      </c>
      <c r="C17" s="21" t="s">
        <v>794</v>
      </c>
    </row>
    <row r="18" spans="1:3">
      <c r="A18" s="712">
        <v>43570.627685185187</v>
      </c>
      <c r="B18" s="21" t="s">
        <v>783</v>
      </c>
      <c r="C18" s="21" t="s">
        <v>215</v>
      </c>
    </row>
    <row r="19" spans="1:3">
      <c r="A19" s="712">
        <v>43570.627696759257</v>
      </c>
      <c r="B19" s="21" t="s">
        <v>784</v>
      </c>
      <c r="C19" s="21" t="s">
        <v>215</v>
      </c>
    </row>
    <row r="20" spans="1:3" ht="123.75">
      <c r="A20" s="712">
        <v>43570.627696759257</v>
      </c>
      <c r="B20" s="21" t="s">
        <v>785</v>
      </c>
      <c r="C20" s="21" t="s">
        <v>215</v>
      </c>
    </row>
    <row r="21" spans="1:3">
      <c r="A21" s="712">
        <v>43570.627696759257</v>
      </c>
      <c r="B21" s="21" t="s">
        <v>786</v>
      </c>
      <c r="C21" s="21" t="s">
        <v>215</v>
      </c>
    </row>
    <row r="22" spans="1:3">
      <c r="A22" s="712">
        <v>43570.627812500003</v>
      </c>
      <c r="B22" s="21" t="s">
        <v>1394</v>
      </c>
      <c r="C22" s="21" t="s">
        <v>794</v>
      </c>
    </row>
    <row r="23" spans="1:3">
      <c r="A23" s="712">
        <v>43570.628761574073</v>
      </c>
      <c r="B23" s="21" t="s">
        <v>783</v>
      </c>
      <c r="C23" s="21" t="s">
        <v>215</v>
      </c>
    </row>
    <row r="24" spans="1:3">
      <c r="A24" s="712">
        <v>43570.628807870373</v>
      </c>
      <c r="B24" s="21" t="s">
        <v>789</v>
      </c>
      <c r="C24" s="21" t="s">
        <v>215</v>
      </c>
    </row>
    <row r="25" spans="1:3">
      <c r="A25" s="712">
        <v>43570.631284722222</v>
      </c>
      <c r="B25" s="21" t="s">
        <v>783</v>
      </c>
      <c r="C25" s="21" t="s">
        <v>215</v>
      </c>
    </row>
    <row r="26" spans="1:3">
      <c r="A26" s="712">
        <v>43570.631296296298</v>
      </c>
      <c r="B26" s="21" t="s">
        <v>784</v>
      </c>
      <c r="C26" s="21" t="s">
        <v>215</v>
      </c>
    </row>
    <row r="27" spans="1:3" ht="123.75">
      <c r="A27" s="712">
        <v>43570.631296296298</v>
      </c>
      <c r="B27" s="21" t="s">
        <v>785</v>
      </c>
      <c r="C27" s="21" t="s">
        <v>215</v>
      </c>
    </row>
    <row r="28" spans="1:3">
      <c r="A28" s="712">
        <v>43570.631296296298</v>
      </c>
      <c r="B28" s="21" t="s">
        <v>786</v>
      </c>
      <c r="C28" s="21" t="s">
        <v>215</v>
      </c>
    </row>
    <row r="29" spans="1:3">
      <c r="A29" s="712">
        <v>43570.631354166668</v>
      </c>
      <c r="B29" s="21" t="s">
        <v>787</v>
      </c>
      <c r="C29" s="21" t="s">
        <v>215</v>
      </c>
    </row>
    <row r="30" spans="1:3" ht="33.75">
      <c r="A30" s="712">
        <v>43570.631423611114</v>
      </c>
      <c r="B30" s="21" t="s">
        <v>2288</v>
      </c>
      <c r="C30" s="21" t="s">
        <v>215</v>
      </c>
    </row>
    <row r="31" spans="1:3" ht="33.75">
      <c r="A31" s="712">
        <v>43570.631435185183</v>
      </c>
      <c r="B31" s="21" t="s">
        <v>2289</v>
      </c>
      <c r="C31" s="21" t="s">
        <v>215</v>
      </c>
    </row>
    <row r="32" spans="1:3">
      <c r="A32" s="712">
        <v>43570.631435185183</v>
      </c>
      <c r="B32" s="21" t="s">
        <v>2290</v>
      </c>
      <c r="C32" s="21" t="s">
        <v>215</v>
      </c>
    </row>
    <row r="33" spans="1:3">
      <c r="A33" s="712">
        <v>43570.652499999997</v>
      </c>
      <c r="B33" s="21" t="s">
        <v>783</v>
      </c>
      <c r="C33" s="21" t="s">
        <v>215</v>
      </c>
    </row>
    <row r="34" spans="1:3">
      <c r="A34" s="712">
        <v>43570.65252314815</v>
      </c>
      <c r="B34" s="21" t="s">
        <v>784</v>
      </c>
      <c r="C34" s="21" t="s">
        <v>215</v>
      </c>
    </row>
    <row r="35" spans="1:3" ht="123.75">
      <c r="A35" s="712">
        <v>43570.65252314815</v>
      </c>
      <c r="B35" s="21" t="s">
        <v>785</v>
      </c>
      <c r="C35" s="21" t="s">
        <v>215</v>
      </c>
    </row>
    <row r="36" spans="1:3">
      <c r="A36" s="712">
        <v>43570.65252314815</v>
      </c>
      <c r="B36" s="21" t="s">
        <v>786</v>
      </c>
      <c r="C36" s="21" t="s">
        <v>215</v>
      </c>
    </row>
    <row r="37" spans="1:3">
      <c r="A37" s="712">
        <v>43570.652557870373</v>
      </c>
      <c r="B37" s="21" t="s">
        <v>1394</v>
      </c>
      <c r="C37" s="21" t="s">
        <v>794</v>
      </c>
    </row>
    <row r="38" spans="1:3">
      <c r="A38" s="712">
        <v>43571.399097222224</v>
      </c>
      <c r="B38" s="21" t="s">
        <v>783</v>
      </c>
      <c r="C38" s="21" t="s">
        <v>215</v>
      </c>
    </row>
    <row r="39" spans="1:3">
      <c r="A39" s="712">
        <v>43571.399108796293</v>
      </c>
      <c r="B39" s="21" t="s">
        <v>784</v>
      </c>
      <c r="C39" s="21" t="s">
        <v>215</v>
      </c>
    </row>
    <row r="40" spans="1:3" ht="123.75">
      <c r="A40" s="712">
        <v>43571.399108796293</v>
      </c>
      <c r="B40" s="21" t="s">
        <v>785</v>
      </c>
      <c r="C40" s="21" t="s">
        <v>215</v>
      </c>
    </row>
    <row r="41" spans="1:3">
      <c r="A41" s="712">
        <v>43571.39912037037</v>
      </c>
      <c r="B41" s="21" t="s">
        <v>786</v>
      </c>
      <c r="C41" s="21" t="s">
        <v>215</v>
      </c>
    </row>
    <row r="42" spans="1:3">
      <c r="A42" s="712">
        <v>43571.399143518516</v>
      </c>
      <c r="B42" s="21" t="s">
        <v>787</v>
      </c>
      <c r="C42" s="21" t="s">
        <v>215</v>
      </c>
    </row>
    <row r="43" spans="1:3" ht="33.75">
      <c r="A43" s="712">
        <v>43571.399212962962</v>
      </c>
      <c r="B43" s="21" t="s">
        <v>2321</v>
      </c>
      <c r="C43" s="21" t="s">
        <v>215</v>
      </c>
    </row>
    <row r="44" spans="1:3" ht="33.75">
      <c r="A44" s="712">
        <v>43571.399305555555</v>
      </c>
      <c r="B44" s="21" t="s">
        <v>2322</v>
      </c>
      <c r="C44" s="21" t="s">
        <v>215</v>
      </c>
    </row>
    <row r="45" spans="1:3">
      <c r="A45" s="712">
        <v>43571.399305555555</v>
      </c>
      <c r="B45" s="21" t="s">
        <v>2290</v>
      </c>
      <c r="C45" s="21" t="s">
        <v>215</v>
      </c>
    </row>
    <row r="46" spans="1:3" ht="33.75">
      <c r="A46" s="712">
        <v>43571.399409722224</v>
      </c>
      <c r="B46" s="21" t="s">
        <v>2323</v>
      </c>
      <c r="C46" s="21" t="s">
        <v>215</v>
      </c>
    </row>
    <row r="47" spans="1:3" ht="22.5">
      <c r="A47" s="712">
        <v>43571.399513888886</v>
      </c>
      <c r="B47" s="21" t="s">
        <v>2324</v>
      </c>
      <c r="C47" s="21" t="s">
        <v>215</v>
      </c>
    </row>
    <row r="48" spans="1:3">
      <c r="A48" s="712">
        <v>43571.400092592594</v>
      </c>
      <c r="B48" s="21" t="s">
        <v>783</v>
      </c>
      <c r="C48" s="21" t="s">
        <v>215</v>
      </c>
    </row>
    <row r="49" spans="1:3">
      <c r="A49" s="712">
        <v>43571.40011574074</v>
      </c>
      <c r="B49" s="21" t="s">
        <v>789</v>
      </c>
      <c r="C49" s="21" t="s">
        <v>215</v>
      </c>
    </row>
    <row r="50" spans="1:3">
      <c r="A50" s="712">
        <v>43571.423877314817</v>
      </c>
      <c r="B50" s="21" t="s">
        <v>783</v>
      </c>
      <c r="C50" s="21" t="s">
        <v>215</v>
      </c>
    </row>
    <row r="51" spans="1:3">
      <c r="A51" s="712">
        <v>43571.423900462964</v>
      </c>
      <c r="B51" s="21" t="s">
        <v>789</v>
      </c>
      <c r="C51" s="21" t="s">
        <v>215</v>
      </c>
    </row>
    <row r="52" spans="1:3">
      <c r="A52" s="712">
        <v>43571.451307870368</v>
      </c>
      <c r="B52" s="21" t="s">
        <v>783</v>
      </c>
      <c r="C52" s="21" t="s">
        <v>215</v>
      </c>
    </row>
    <row r="53" spans="1:3">
      <c r="A53" s="712">
        <v>43571.451319444444</v>
      </c>
      <c r="B53" s="21" t="s">
        <v>789</v>
      </c>
      <c r="C53" s="21" t="s">
        <v>215</v>
      </c>
    </row>
    <row r="54" spans="1:3">
      <c r="A54" s="712">
        <v>43571.546793981484</v>
      </c>
      <c r="B54" s="21" t="s">
        <v>783</v>
      </c>
      <c r="C54" s="21" t="s">
        <v>215</v>
      </c>
    </row>
    <row r="55" spans="1:3">
      <c r="A55" s="712">
        <v>43571.546851851854</v>
      </c>
      <c r="B55" s="21" t="s">
        <v>789</v>
      </c>
      <c r="C55" s="21" t="s">
        <v>215</v>
      </c>
    </row>
    <row r="56" spans="1:3">
      <c r="A56" s="712">
        <v>43571.557303240741</v>
      </c>
      <c r="B56" s="21" t="s">
        <v>783</v>
      </c>
      <c r="C56" s="21" t="s">
        <v>215</v>
      </c>
    </row>
    <row r="57" spans="1:3">
      <c r="A57" s="712">
        <v>43571.589282407411</v>
      </c>
      <c r="B57" s="21" t="s">
        <v>783</v>
      </c>
      <c r="C57" s="21" t="s">
        <v>215</v>
      </c>
    </row>
    <row r="58" spans="1:3">
      <c r="A58" s="712">
        <v>43571.589305555557</v>
      </c>
      <c r="B58" s="21" t="s">
        <v>789</v>
      </c>
      <c r="C58" s="21" t="s">
        <v>215</v>
      </c>
    </row>
  </sheetData>
  <sheetProtection password="FA9C" sheet="1" objects="1" scenarios="1" formatColumns="0" formatRows="0" autoFilter="0"/>
  <phoneticPr fontId="8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0"/>
  <dimension ref="A1:Q60"/>
  <sheetViews>
    <sheetView showGridLines="0" tabSelected="1" topLeftCell="D4" zoomScaleNormal="100" workbookViewId="0"/>
  </sheetViews>
  <sheetFormatPr defaultRowHeight="15"/>
  <cols>
    <col min="1" max="1" width="10.7109375" style="27" hidden="1" customWidth="1"/>
    <col min="2" max="2" width="10.7109375" style="26" hidden="1" customWidth="1"/>
    <col min="3" max="3" width="3.7109375" style="104" hidden="1" customWidth="1"/>
    <col min="4" max="4" width="3.7109375" style="105" customWidth="1"/>
    <col min="5" max="5" width="60.7109375" style="105" customWidth="1"/>
    <col min="6" max="6" width="50.7109375" style="28" customWidth="1"/>
    <col min="7" max="7" width="3.7109375" style="117" customWidth="1"/>
    <col min="8" max="8" width="9.140625" style="105"/>
    <col min="9" max="9" width="9.140625" style="40" customWidth="1"/>
    <col min="10" max="10" width="9.140625" style="28"/>
    <col min="11" max="11" width="3.140625" style="28" customWidth="1"/>
    <col min="12" max="16" width="9.140625" style="28"/>
    <col min="17" max="17" width="9.140625" style="244"/>
    <col min="18" max="16384" width="9.140625" style="28"/>
  </cols>
  <sheetData>
    <row r="1" spans="1:17" s="27" customFormat="1" ht="13.5" hidden="1" customHeight="1">
      <c r="A1" s="25"/>
      <c r="B1" s="26"/>
      <c r="F1" s="27">
        <v>26449191</v>
      </c>
      <c r="G1" s="115"/>
      <c r="I1" s="116"/>
      <c r="Q1" s="242"/>
    </row>
    <row r="2" spans="1:17" s="27" customFormat="1" ht="12" hidden="1" customHeight="1">
      <c r="A2" s="25"/>
      <c r="B2" s="26"/>
      <c r="G2" s="115"/>
      <c r="I2" s="116"/>
      <c r="Q2" s="242"/>
    </row>
    <row r="3" spans="1:17" s="105" customFormat="1" hidden="1">
      <c r="A3" s="27"/>
      <c r="B3" s="26"/>
      <c r="C3" s="104"/>
      <c r="G3" s="117"/>
      <c r="I3" s="116"/>
      <c r="Q3" s="243"/>
    </row>
    <row r="4" spans="1:17" s="105" customFormat="1" ht="11.25" customHeight="1">
      <c r="A4" s="27"/>
      <c r="B4" s="26"/>
      <c r="C4" s="104"/>
      <c r="D4" s="106"/>
      <c r="E4" s="106"/>
      <c r="F4" s="118" t="str">
        <f>version</f>
        <v>Версия 1.0.3</v>
      </c>
      <c r="G4" s="117"/>
      <c r="I4" s="116"/>
      <c r="Q4" s="243"/>
    </row>
    <row r="5" spans="1:17" s="105" customFormat="1" ht="40.5" customHeight="1">
      <c r="A5" s="27"/>
      <c r="B5" s="26"/>
      <c r="C5" s="104"/>
      <c r="D5" s="106"/>
      <c r="E5" s="801" t="s">
        <v>780</v>
      </c>
      <c r="F5" s="801"/>
      <c r="G5" s="119"/>
      <c r="I5" s="116"/>
      <c r="Q5" s="243"/>
    </row>
    <row r="6" spans="1:17" ht="11.25" customHeight="1">
      <c r="D6" s="106"/>
      <c r="E6" s="107"/>
      <c r="F6" s="120"/>
      <c r="G6" s="119"/>
    </row>
    <row r="7" spans="1:17" ht="19.5" customHeight="1">
      <c r="D7" s="106"/>
      <c r="E7" s="107" t="s">
        <v>3</v>
      </c>
      <c r="F7" s="60" t="s">
        <v>213</v>
      </c>
      <c r="G7" s="119"/>
    </row>
    <row r="8" spans="1:17" s="105" customFormat="1" ht="9.9499999999999993" hidden="1" customHeight="1">
      <c r="A8" s="108"/>
      <c r="B8" s="26"/>
      <c r="C8" s="104"/>
      <c r="D8" s="109"/>
      <c r="E8" s="107"/>
      <c r="F8" s="123"/>
      <c r="G8" s="121"/>
      <c r="I8" s="116"/>
      <c r="Q8" s="243"/>
    </row>
    <row r="9" spans="1:17" ht="19.5" hidden="1" customHeight="1">
      <c r="D9" s="106"/>
      <c r="E9" s="167" t="s">
        <v>136</v>
      </c>
      <c r="F9" s="168" t="s">
        <v>47</v>
      </c>
      <c r="G9" s="106"/>
    </row>
    <row r="10" spans="1:17" s="105" customFormat="1" ht="9.9499999999999993" customHeight="1">
      <c r="A10" s="108"/>
      <c r="B10" s="26"/>
      <c r="C10" s="104"/>
      <c r="D10" s="109"/>
      <c r="E10" s="107"/>
      <c r="F10" s="123"/>
      <c r="G10" s="121"/>
      <c r="I10" s="116"/>
      <c r="Q10" s="243"/>
    </row>
    <row r="11" spans="1:17" ht="22.5">
      <c r="D11" s="106"/>
      <c r="E11" s="107" t="s">
        <v>223</v>
      </c>
      <c r="F11" s="733" t="s">
        <v>19</v>
      </c>
      <c r="G11" s="106"/>
    </row>
    <row r="12" spans="1:17" s="105" customFormat="1" ht="9.9499999999999993" customHeight="1">
      <c r="A12" s="108"/>
      <c r="B12" s="26"/>
      <c r="C12" s="104"/>
      <c r="D12" s="109"/>
      <c r="E12" s="107"/>
      <c r="F12" s="123"/>
      <c r="G12" s="121"/>
      <c r="I12" s="116"/>
      <c r="Q12" s="243"/>
    </row>
    <row r="13" spans="1:17" ht="19.5" customHeight="1">
      <c r="A13" s="108"/>
      <c r="D13" s="109"/>
      <c r="E13" s="110" t="s">
        <v>153</v>
      </c>
      <c r="F13" s="613" t="s">
        <v>221</v>
      </c>
      <c r="G13" s="121"/>
    </row>
    <row r="14" spans="1:17" hidden="1">
      <c r="A14" s="108"/>
      <c r="D14" s="109"/>
      <c r="E14" s="110" t="s">
        <v>117</v>
      </c>
      <c r="F14" s="546" t="s">
        <v>790</v>
      </c>
      <c r="G14" s="121"/>
    </row>
    <row r="15" spans="1:17" s="105" customFormat="1" ht="9.9499999999999993" hidden="1" customHeight="1">
      <c r="A15" s="108"/>
      <c r="B15" s="26"/>
      <c r="C15" s="104"/>
      <c r="D15" s="109"/>
      <c r="E15" s="107"/>
      <c r="F15" s="123"/>
      <c r="G15" s="121"/>
      <c r="I15" s="116"/>
      <c r="Q15" s="243"/>
    </row>
    <row r="16" spans="1:17" ht="33.75" hidden="1" customHeight="1">
      <c r="A16" s="108"/>
      <c r="D16" s="109"/>
      <c r="E16" s="167" t="s">
        <v>766</v>
      </c>
      <c r="F16" s="212"/>
      <c r="G16" s="121"/>
    </row>
    <row r="17" spans="1:17" ht="33.75" hidden="1" customHeight="1">
      <c r="A17" s="108"/>
      <c r="D17" s="109"/>
      <c r="E17" s="167"/>
      <c r="F17" s="213"/>
      <c r="G17" s="121"/>
    </row>
    <row r="18" spans="1:17" s="105" customFormat="1" ht="3" customHeight="1">
      <c r="A18" s="108"/>
      <c r="B18" s="26"/>
      <c r="C18" s="104"/>
      <c r="D18" s="109"/>
      <c r="E18" s="107"/>
      <c r="F18" s="123"/>
      <c r="G18" s="121"/>
      <c r="I18" s="116"/>
      <c r="Q18" s="243"/>
    </row>
    <row r="19" spans="1:17" s="364" customFormat="1" ht="5.25" hidden="1">
      <c r="A19" s="357"/>
      <c r="B19" s="358"/>
      <c r="C19" s="367"/>
      <c r="D19" s="360"/>
      <c r="E19" s="361"/>
      <c r="F19" s="368"/>
      <c r="G19" s="363"/>
      <c r="I19" s="369"/>
    </row>
    <row r="20" spans="1:17" ht="19.5" customHeight="1">
      <c r="A20" s="108"/>
      <c r="C20" s="259">
        <v>2018</v>
      </c>
      <c r="D20" s="109"/>
      <c r="E20" s="107" t="s">
        <v>325</v>
      </c>
      <c r="F20" s="229">
        <v>2018</v>
      </c>
      <c r="G20" s="121"/>
    </row>
    <row r="21" spans="1:17" s="366" customFormat="1" ht="5.25" hidden="1">
      <c r="A21" s="357"/>
      <c r="B21" s="358"/>
      <c r="C21" s="359"/>
      <c r="D21" s="360"/>
      <c r="E21" s="361"/>
      <c r="F21" s="362"/>
      <c r="G21" s="363"/>
      <c r="H21" s="364"/>
      <c r="I21" s="365"/>
    </row>
    <row r="22" spans="1:17" s="105" customFormat="1" ht="9.9499999999999993" customHeight="1">
      <c r="A22" s="108"/>
      <c r="B22" s="26"/>
      <c r="C22" s="104"/>
      <c r="D22" s="109"/>
      <c r="E22" s="107"/>
      <c r="F22" s="123"/>
      <c r="G22" s="121"/>
      <c r="I22" s="116"/>
      <c r="Q22" s="243"/>
    </row>
    <row r="23" spans="1:17" ht="33.75" customHeight="1">
      <c r="D23" s="106"/>
      <c r="E23" s="110" t="s">
        <v>27</v>
      </c>
      <c r="F23" s="733" t="s">
        <v>19</v>
      </c>
      <c r="G23" s="106"/>
    </row>
    <row r="24" spans="1:17" s="105" customFormat="1" ht="3.6" customHeight="1">
      <c r="A24" s="27"/>
      <c r="B24" s="26"/>
      <c r="C24" s="104"/>
      <c r="D24" s="106"/>
      <c r="E24" s="107"/>
      <c r="F24" s="107"/>
      <c r="G24" s="107"/>
      <c r="H24" s="107"/>
      <c r="I24" s="116"/>
      <c r="Q24" s="243"/>
    </row>
    <row r="25" spans="1:17" s="105" customFormat="1" ht="30" customHeight="1">
      <c r="A25" s="27"/>
      <c r="B25" s="26"/>
      <c r="C25" s="111"/>
      <c r="D25" s="109"/>
      <c r="E25" s="112"/>
      <c r="F25" s="123"/>
      <c r="G25" s="122"/>
      <c r="I25" s="116"/>
      <c r="Q25" s="243"/>
    </row>
    <row r="26" spans="1:17">
      <c r="C26" s="111"/>
      <c r="D26" s="109"/>
      <c r="E26" s="113" t="s">
        <v>321</v>
      </c>
      <c r="F26" s="61" t="s">
        <v>1300</v>
      </c>
      <c r="G26" s="122"/>
    </row>
    <row r="27" spans="1:17" ht="19.5" hidden="1" customHeight="1">
      <c r="C27" s="111"/>
      <c r="D27" s="109"/>
      <c r="E27" s="113" t="s">
        <v>322</v>
      </c>
      <c r="F27" s="62"/>
      <c r="G27" s="122"/>
    </row>
    <row r="28" spans="1:17">
      <c r="C28" s="111"/>
      <c r="D28" s="109"/>
      <c r="E28" s="112" t="s">
        <v>4</v>
      </c>
      <c r="F28" s="61" t="s">
        <v>1301</v>
      </c>
      <c r="G28" s="122"/>
    </row>
    <row r="29" spans="1:17">
      <c r="C29" s="111"/>
      <c r="D29" s="109"/>
      <c r="E29" s="112" t="s">
        <v>5</v>
      </c>
      <c r="F29" s="61" t="s">
        <v>1096</v>
      </c>
      <c r="G29" s="122"/>
      <c r="H29" s="29"/>
    </row>
    <row r="30" spans="1:17" ht="19.5" hidden="1" customHeight="1">
      <c r="C30" s="111"/>
      <c r="D30" s="109"/>
      <c r="E30" s="112" t="s">
        <v>113</v>
      </c>
      <c r="F30" s="62"/>
      <c r="G30" s="122"/>
      <c r="H30" s="29"/>
    </row>
    <row r="31" spans="1:17" s="366" customFormat="1" ht="5.25">
      <c r="A31" s="576"/>
      <c r="B31" s="358"/>
      <c r="C31" s="577"/>
      <c r="D31" s="360"/>
      <c r="E31" s="578"/>
      <c r="F31" s="579"/>
      <c r="G31" s="580"/>
      <c r="H31" s="581"/>
      <c r="I31" s="365"/>
    </row>
    <row r="32" spans="1:17" ht="22.5">
      <c r="B32" s="371"/>
      <c r="C32" s="111"/>
      <c r="D32" s="376"/>
      <c r="E32" s="606" t="s">
        <v>540</v>
      </c>
      <c r="F32" s="734" t="s">
        <v>543</v>
      </c>
      <c r="G32" s="122"/>
      <c r="H32" s="29"/>
    </row>
    <row r="33" spans="1:17" s="373" customFormat="1" ht="3" customHeight="1">
      <c r="A33" s="375"/>
      <c r="B33" s="371"/>
      <c r="C33" s="372"/>
      <c r="D33" s="376"/>
      <c r="E33" s="374"/>
      <c r="F33" s="378"/>
      <c r="G33" s="377"/>
      <c r="I33" s="116"/>
      <c r="Q33" s="379"/>
    </row>
    <row r="34" spans="1:17" s="373" customFormat="1" ht="22.5" hidden="1">
      <c r="A34" s="375"/>
      <c r="B34" s="371"/>
      <c r="C34" s="372"/>
      <c r="D34" s="376"/>
      <c r="E34" s="374" t="s">
        <v>749</v>
      </c>
      <c r="F34" s="713" t="s">
        <v>19</v>
      </c>
      <c r="G34" s="377"/>
      <c r="I34" s="116"/>
      <c r="Q34" s="379"/>
    </row>
    <row r="35" spans="1:17" s="373" customFormat="1" ht="3" customHeight="1">
      <c r="A35" s="375"/>
      <c r="B35" s="371"/>
      <c r="C35" s="372"/>
      <c r="D35" s="376"/>
      <c r="E35" s="374"/>
      <c r="F35" s="378"/>
      <c r="G35" s="377"/>
      <c r="I35" s="116"/>
      <c r="Q35" s="379"/>
    </row>
    <row r="36" spans="1:17" s="105" customFormat="1" ht="22.5">
      <c r="A36" s="108"/>
      <c r="B36" s="26"/>
      <c r="C36" s="104"/>
      <c r="D36" s="109"/>
      <c r="E36" s="370" t="s">
        <v>326</v>
      </c>
      <c r="F36" s="735" t="s">
        <v>18</v>
      </c>
      <c r="G36" s="121"/>
      <c r="I36" s="116"/>
      <c r="Q36" s="243"/>
    </row>
    <row r="37" spans="1:17" s="105" customFormat="1" ht="22.5">
      <c r="A37" s="108"/>
      <c r="B37" s="26"/>
      <c r="C37" s="104"/>
      <c r="D37" s="109"/>
      <c r="E37" s="374" t="s">
        <v>327</v>
      </c>
      <c r="F37" s="736" t="s">
        <v>1395</v>
      </c>
      <c r="G37" s="121"/>
      <c r="I37" s="116"/>
      <c r="Q37" s="243"/>
    </row>
    <row r="38" spans="1:17" s="373" customFormat="1" ht="3" customHeight="1">
      <c r="A38" s="375"/>
      <c r="B38" s="371"/>
      <c r="C38" s="372"/>
      <c r="D38" s="376"/>
      <c r="E38" s="374"/>
      <c r="F38" s="378"/>
      <c r="G38" s="377"/>
      <c r="I38" s="116"/>
      <c r="Q38" s="379"/>
    </row>
    <row r="39" spans="1:17" s="105" customFormat="1" ht="22.5" hidden="1">
      <c r="A39" s="108"/>
      <c r="B39" s="26"/>
      <c r="C39" s="104"/>
      <c r="D39" s="109"/>
      <c r="E39" s="374" t="s">
        <v>328</v>
      </c>
      <c r="F39" s="329" t="s">
        <v>18</v>
      </c>
      <c r="G39" s="121"/>
      <c r="I39" s="116"/>
      <c r="Q39" s="243"/>
    </row>
    <row r="40" spans="1:17" s="373" customFormat="1" ht="3" customHeight="1">
      <c r="A40" s="375"/>
      <c r="B40" s="371"/>
      <c r="C40" s="372"/>
      <c r="D40" s="376"/>
      <c r="E40" s="374"/>
      <c r="F40" s="378"/>
      <c r="G40" s="377"/>
      <c r="I40" s="116"/>
      <c r="Q40" s="379"/>
    </row>
    <row r="41" spans="1:17" s="105" customFormat="1">
      <c r="A41" s="108"/>
      <c r="B41" s="26"/>
      <c r="C41" s="104"/>
      <c r="D41" s="109"/>
      <c r="E41" s="374" t="s">
        <v>329</v>
      </c>
      <c r="F41" s="735" t="s">
        <v>19</v>
      </c>
      <c r="G41" s="121"/>
      <c r="I41" s="116"/>
      <c r="Q41" s="243"/>
    </row>
    <row r="42" spans="1:17" s="373" customFormat="1" ht="60" hidden="1" customHeight="1">
      <c r="A42" s="375"/>
      <c r="B42" s="371"/>
      <c r="C42" s="372"/>
      <c r="D42" s="376"/>
      <c r="E42" s="374" t="s">
        <v>765</v>
      </c>
      <c r="F42" s="654" t="str">
        <f>F41</f>
        <v>нет</v>
      </c>
      <c r="G42" s="377"/>
      <c r="I42" s="116"/>
      <c r="Q42" s="379"/>
    </row>
    <row r="43" spans="1:17" s="373" customFormat="1" ht="22.5" hidden="1">
      <c r="A43" s="375"/>
      <c r="B43" s="371"/>
      <c r="C43" s="372"/>
      <c r="D43" s="376"/>
      <c r="E43" s="374" t="s">
        <v>539</v>
      </c>
      <c r="F43" s="654" t="s">
        <v>19</v>
      </c>
      <c r="G43" s="377"/>
      <c r="I43" s="116"/>
      <c r="Q43" s="379"/>
    </row>
    <row r="44" spans="1:17" s="105" customFormat="1" ht="9.75" customHeight="1">
      <c r="A44" s="108"/>
      <c r="B44" s="26"/>
      <c r="C44" s="104"/>
      <c r="D44" s="109"/>
      <c r="E44" s="107"/>
      <c r="F44" s="123"/>
      <c r="G44" s="121"/>
      <c r="I44" s="116"/>
      <c r="Q44" s="243"/>
    </row>
    <row r="45" spans="1:17" ht="19.5" customHeight="1">
      <c r="A45" s="30"/>
      <c r="B45" s="31"/>
      <c r="D45" s="56"/>
      <c r="E45" s="114" t="s">
        <v>101</v>
      </c>
      <c r="F45" s="67" t="s">
        <v>1396</v>
      </c>
      <c r="G45" s="121"/>
    </row>
    <row r="46" spans="1:17" ht="19.5" customHeight="1">
      <c r="A46" s="30"/>
      <c r="B46" s="31"/>
      <c r="D46" s="56"/>
      <c r="E46" s="114" t="s">
        <v>108</v>
      </c>
      <c r="F46" s="67" t="s">
        <v>1397</v>
      </c>
      <c r="G46" s="121"/>
    </row>
    <row r="47" spans="1:17" s="105" customFormat="1" ht="3" customHeight="1">
      <c r="A47" s="30"/>
      <c r="B47" s="31"/>
      <c r="C47" s="104"/>
      <c r="D47" s="56"/>
      <c r="E47" s="114"/>
      <c r="F47" s="114"/>
      <c r="G47" s="121"/>
      <c r="I47" s="116"/>
      <c r="Q47" s="243"/>
    </row>
    <row r="48" spans="1:17" s="105" customFormat="1" ht="19.5" customHeight="1">
      <c r="A48" s="27"/>
      <c r="B48" s="26"/>
      <c r="C48" s="104"/>
      <c r="E48" s="70"/>
      <c r="F48" s="121" t="s">
        <v>197</v>
      </c>
      <c r="G48" s="117"/>
      <c r="I48" s="116"/>
      <c r="Q48" s="243"/>
    </row>
    <row r="49" spans="5:6" ht="19.5" customHeight="1">
      <c r="E49" s="114" t="s">
        <v>21</v>
      </c>
      <c r="F49" s="67" t="s">
        <v>1398</v>
      </c>
    </row>
    <row r="50" spans="5:6" ht="19.5" customHeight="1">
      <c r="E50" s="114" t="s">
        <v>22</v>
      </c>
      <c r="F50" s="67" t="s">
        <v>1399</v>
      </c>
    </row>
    <row r="51" spans="5:6" ht="19.5" customHeight="1">
      <c r="E51" s="114" t="s">
        <v>28</v>
      </c>
      <c r="F51" s="67" t="s">
        <v>1400</v>
      </c>
    </row>
    <row r="52" spans="5:6" ht="19.5" customHeight="1">
      <c r="E52" s="114" t="s">
        <v>23</v>
      </c>
      <c r="F52" s="67" t="s">
        <v>1401</v>
      </c>
    </row>
    <row r="53" spans="5:6" ht="3" customHeight="1">
      <c r="E53" s="114"/>
      <c r="F53" s="56"/>
    </row>
    <row r="54" spans="5:6" ht="30" customHeight="1">
      <c r="E54" s="114"/>
      <c r="F54" s="56"/>
    </row>
    <row r="55" spans="5:6" ht="9.9499999999999993" customHeight="1"/>
    <row r="56" spans="5:6" ht="60.75" customHeight="1">
      <c r="E56" s="802" t="s">
        <v>781</v>
      </c>
      <c r="F56" s="802"/>
    </row>
    <row r="60" spans="5:6">
      <c r="E60" s="710"/>
    </row>
  </sheetData>
  <sheetProtection password="FA9C" sheet="1" objects="1" scenarios="1" formatColumns="0" formatRows="0"/>
  <dataConsolidate link="1"/>
  <mergeCells count="2">
    <mergeCell ref="E5:F5"/>
    <mergeCell ref="E56:F56"/>
  </mergeCells>
  <phoneticPr fontId="11" type="noConversion"/>
  <dataValidations xWindow="529" yWindow="632" count="7">
    <dataValidation type="textLength" operator="lessThanOrEqual" allowBlank="1" showInputMessage="1" showErrorMessage="1" errorTitle="Ошибка" error="Допускается ввод не более 900 символов!" sqref="F27 F49:F52 F45:F46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F13">
      <formula1>data_type</formula1>
    </dataValidation>
    <dataValidation allowBlank="1" showInputMessage="1" showErrorMessage="1" errorTitle="Ошибка" error="Выберите значение из списка" prompt="Для выбора выполните двойной щелчок левой клавиши мыши по соответствующей ячейке" sqref="F16"/>
    <dataValidation type="whole" allowBlank="1" showInputMessage="1" showErrorMessage="1" errorTitle="Ошибка" error="Допускается ввод чисел от 2 до 99!" prompt="Введите число от 2 до 99" sqref="F17">
      <formula1>2</formula1>
      <formula2>99</formula2>
    </dataValidation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 в формате - 'ДД.ММ.ГГГГ'" sqref="F14"/>
    <dataValidation type="list" allowBlank="1" showInputMessage="1" showErrorMessage="1" sqref="F20">
      <formula1>year_list</formula1>
    </dataValidation>
    <dataValidation allowBlank="1" showInputMessage="1" showErrorMessage="1" prompt="Для выбора выполните двойной щелчок левой клавиши мыши по соответствующей ячейке." sqref="F43 F39 F34"/>
  </dataValidations>
  <pageMargins left="0.75" right="0.75" top="1" bottom="1" header="0.5" footer="0.5"/>
  <pageSetup paperSize="8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9">
    <pageSetUpPr fitToPage="1"/>
  </sheetPr>
  <dimension ref="A1:IV22"/>
  <sheetViews>
    <sheetView showGridLines="0" topLeftCell="C3" zoomScaleNormal="100" workbookViewId="0">
      <selection activeCell="E12" sqref="E12:E16"/>
    </sheetView>
  </sheetViews>
  <sheetFormatPr defaultRowHeight="14.25"/>
  <cols>
    <col min="1" max="1" width="9.140625" style="633" hidden="1" customWidth="1"/>
    <col min="2" max="2" width="9.140625" style="631" hidden="1" customWidth="1"/>
    <col min="3" max="3" width="3.7109375" style="169" customWidth="1"/>
    <col min="4" max="4" width="6.28515625" style="631" customWidth="1"/>
    <col min="5" max="5" width="46.42578125" style="631" customWidth="1"/>
    <col min="6" max="6" width="3.7109375" style="631" customWidth="1"/>
    <col min="7" max="7" width="5.7109375" style="631" customWidth="1"/>
    <col min="8" max="8" width="41.42578125" style="631" bestFit="1" customWidth="1"/>
    <col min="9" max="9" width="3.7109375" style="631" customWidth="1"/>
    <col min="10" max="10" width="5.7109375" style="631" customWidth="1"/>
    <col min="11" max="11" width="32.5703125" style="631" customWidth="1"/>
    <col min="12" max="12" width="14.85546875" style="631" customWidth="1"/>
    <col min="13" max="13" width="13.140625" style="307" hidden="1" customWidth="1"/>
    <col min="14" max="16" width="9.140625" style="307" hidden="1" customWidth="1"/>
    <col min="17" max="17" width="25.7109375" style="308" hidden="1" customWidth="1"/>
    <col min="18" max="18" width="14.42578125" style="307" hidden="1" customWidth="1"/>
    <col min="19" max="22" width="9.140625" style="309"/>
    <col min="23" max="16384" width="9.140625" style="631"/>
  </cols>
  <sheetData>
    <row r="1" spans="1:256" s="482" customFormat="1" ht="16.5" hidden="1" customHeight="1">
      <c r="C1" s="726"/>
      <c r="H1" s="726"/>
      <c r="I1" s="726"/>
      <c r="J1" s="726"/>
      <c r="K1" s="726" t="s">
        <v>148</v>
      </c>
      <c r="L1" s="300" t="s">
        <v>139</v>
      </c>
      <c r="M1" s="301" t="s">
        <v>147</v>
      </c>
      <c r="N1" s="301"/>
      <c r="O1" s="301"/>
      <c r="P1" s="301"/>
      <c r="Q1" s="302"/>
      <c r="R1" s="301"/>
      <c r="S1" s="301"/>
      <c r="T1" s="301"/>
      <c r="U1" s="301"/>
      <c r="V1" s="301"/>
      <c r="W1" s="300"/>
      <c r="X1" s="300"/>
      <c r="Y1" s="300"/>
      <c r="Z1" s="300"/>
      <c r="AA1" s="300"/>
      <c r="AB1" s="300"/>
      <c r="AC1" s="300"/>
      <c r="AD1" s="300"/>
      <c r="AE1" s="300"/>
      <c r="AF1" s="300"/>
      <c r="AG1" s="300"/>
      <c r="AH1" s="300"/>
      <c r="AI1" s="300"/>
      <c r="AJ1" s="300"/>
      <c r="AK1" s="300"/>
      <c r="AL1" s="300"/>
      <c r="AM1" s="300"/>
      <c r="AN1" s="300"/>
      <c r="AO1" s="300"/>
      <c r="AP1" s="300"/>
      <c r="AQ1" s="300"/>
      <c r="AR1" s="300"/>
      <c r="AS1" s="300"/>
      <c r="AT1" s="300"/>
      <c r="AU1" s="300"/>
      <c r="AV1" s="300"/>
      <c r="AW1" s="300"/>
      <c r="AX1" s="300"/>
      <c r="AY1" s="300"/>
      <c r="AZ1" s="300"/>
      <c r="BA1" s="300"/>
      <c r="BB1" s="300"/>
      <c r="BC1" s="300"/>
      <c r="BD1" s="300"/>
      <c r="BE1" s="300"/>
      <c r="BF1" s="300"/>
      <c r="BG1" s="300"/>
      <c r="BH1" s="300"/>
      <c r="BI1" s="300"/>
      <c r="BJ1" s="300"/>
      <c r="BK1" s="300"/>
      <c r="BL1" s="300"/>
      <c r="BM1" s="300"/>
      <c r="BN1" s="300"/>
      <c r="BO1" s="300"/>
      <c r="BP1" s="300"/>
      <c r="BQ1" s="300"/>
      <c r="BR1" s="300"/>
      <c r="BS1" s="300"/>
      <c r="BT1" s="300"/>
      <c r="BU1" s="300"/>
      <c r="BV1" s="300"/>
      <c r="BW1" s="300"/>
      <c r="BX1" s="300"/>
      <c r="BY1" s="300"/>
      <c r="BZ1" s="300"/>
      <c r="CA1" s="300"/>
      <c r="CB1" s="300"/>
      <c r="CC1" s="300"/>
      <c r="CD1" s="300"/>
      <c r="CE1" s="300"/>
      <c r="CF1" s="300"/>
      <c r="CG1" s="300"/>
      <c r="CH1" s="300"/>
      <c r="CI1" s="300"/>
      <c r="CJ1" s="300"/>
      <c r="CK1" s="300"/>
      <c r="CL1" s="300"/>
      <c r="CM1" s="300"/>
      <c r="CN1" s="300"/>
      <c r="CO1" s="300"/>
      <c r="CP1" s="300"/>
      <c r="CQ1" s="300"/>
      <c r="CR1" s="300"/>
      <c r="CS1" s="300"/>
      <c r="CT1" s="300"/>
      <c r="CU1" s="300"/>
      <c r="CV1" s="300"/>
      <c r="CW1" s="300"/>
      <c r="CX1" s="300"/>
      <c r="CY1" s="300"/>
      <c r="CZ1" s="300"/>
      <c r="DA1" s="300"/>
      <c r="DB1" s="300"/>
      <c r="DC1" s="300"/>
      <c r="DD1" s="300"/>
      <c r="DE1" s="300"/>
      <c r="DF1" s="300"/>
      <c r="DG1" s="300"/>
      <c r="DH1" s="300"/>
      <c r="DI1" s="300"/>
      <c r="DJ1" s="300"/>
      <c r="DK1" s="300"/>
      <c r="DL1" s="300"/>
      <c r="DM1" s="300"/>
      <c r="DN1" s="300"/>
      <c r="DO1" s="300"/>
      <c r="DP1" s="300"/>
      <c r="DQ1" s="300"/>
      <c r="DR1" s="300"/>
      <c r="DS1" s="300"/>
      <c r="DT1" s="300"/>
      <c r="DU1" s="300"/>
      <c r="DV1" s="300"/>
      <c r="DW1" s="300"/>
      <c r="DX1" s="300"/>
      <c r="DY1" s="300"/>
      <c r="DZ1" s="300"/>
      <c r="EA1" s="300"/>
      <c r="EB1" s="300"/>
      <c r="EC1" s="300"/>
      <c r="ED1" s="300"/>
      <c r="EE1" s="300"/>
      <c r="EF1" s="300"/>
      <c r="EG1" s="300"/>
      <c r="EH1" s="300"/>
      <c r="EI1" s="300"/>
      <c r="EJ1" s="300"/>
      <c r="EK1" s="300"/>
      <c r="EL1" s="300"/>
      <c r="EM1" s="300"/>
      <c r="EN1" s="300"/>
      <c r="EO1" s="300"/>
      <c r="EP1" s="300"/>
      <c r="EQ1" s="300"/>
      <c r="ER1" s="300"/>
      <c r="ES1" s="300"/>
      <c r="ET1" s="300"/>
      <c r="EU1" s="300"/>
      <c r="EV1" s="300"/>
      <c r="EW1" s="300"/>
      <c r="EX1" s="300"/>
      <c r="EY1" s="300"/>
      <c r="EZ1" s="300"/>
      <c r="FA1" s="300"/>
      <c r="FB1" s="300"/>
      <c r="FC1" s="300"/>
      <c r="FD1" s="300"/>
      <c r="FE1" s="300"/>
      <c r="FF1" s="300"/>
      <c r="FG1" s="300"/>
      <c r="FH1" s="300"/>
      <c r="FI1" s="300"/>
      <c r="FJ1" s="300"/>
      <c r="FK1" s="300"/>
      <c r="FL1" s="300"/>
      <c r="FM1" s="300"/>
      <c r="FN1" s="300"/>
      <c r="FO1" s="300"/>
      <c r="FP1" s="300"/>
      <c r="FQ1" s="300"/>
      <c r="FR1" s="300"/>
      <c r="FS1" s="300"/>
      <c r="FT1" s="300"/>
      <c r="FU1" s="300"/>
      <c r="FV1" s="300"/>
      <c r="FW1" s="300"/>
      <c r="FX1" s="300"/>
      <c r="FY1" s="300"/>
      <c r="FZ1" s="300"/>
      <c r="GA1" s="300"/>
      <c r="GB1" s="300"/>
      <c r="GC1" s="300"/>
      <c r="GD1" s="300"/>
      <c r="GE1" s="300"/>
      <c r="GF1" s="300"/>
      <c r="GG1" s="300"/>
      <c r="GH1" s="300"/>
      <c r="GI1" s="300"/>
      <c r="GJ1" s="300"/>
      <c r="GK1" s="300"/>
      <c r="GL1" s="300"/>
      <c r="GM1" s="300"/>
      <c r="GN1" s="300"/>
      <c r="GO1" s="300"/>
      <c r="GP1" s="300"/>
      <c r="GQ1" s="300"/>
      <c r="GR1" s="300"/>
      <c r="GS1" s="300"/>
      <c r="GT1" s="300"/>
      <c r="GU1" s="300"/>
      <c r="GV1" s="300"/>
      <c r="GW1" s="300"/>
      <c r="GX1" s="300"/>
      <c r="GY1" s="300"/>
      <c r="GZ1" s="300"/>
      <c r="HA1" s="300"/>
      <c r="HB1" s="300"/>
      <c r="HC1" s="300"/>
      <c r="HD1" s="300"/>
      <c r="HE1" s="300"/>
      <c r="HF1" s="300"/>
      <c r="HG1" s="300"/>
      <c r="HH1" s="300"/>
      <c r="HI1" s="300"/>
      <c r="HJ1" s="300"/>
      <c r="HK1" s="300"/>
      <c r="HL1" s="300"/>
      <c r="HM1" s="300"/>
      <c r="HN1" s="300"/>
      <c r="HO1" s="300"/>
      <c r="HP1" s="300"/>
      <c r="HQ1" s="300"/>
      <c r="HR1" s="300"/>
      <c r="HS1" s="300"/>
      <c r="HT1" s="300"/>
      <c r="HU1" s="300"/>
      <c r="HV1" s="300"/>
      <c r="HW1" s="300"/>
      <c r="HX1" s="300"/>
      <c r="HY1" s="300"/>
      <c r="HZ1" s="300"/>
      <c r="IA1" s="300"/>
      <c r="IB1" s="300"/>
      <c r="IC1" s="300"/>
      <c r="ID1" s="300"/>
      <c r="IE1" s="300"/>
      <c r="IF1" s="300"/>
      <c r="IG1" s="300"/>
      <c r="IH1" s="300"/>
      <c r="II1" s="300"/>
      <c r="IJ1" s="300"/>
      <c r="IK1" s="300"/>
      <c r="IL1" s="300"/>
      <c r="IM1" s="300"/>
      <c r="IN1" s="300"/>
      <c r="IO1" s="300"/>
      <c r="IP1" s="300"/>
      <c r="IQ1" s="300"/>
      <c r="IR1" s="300"/>
      <c r="IS1" s="300"/>
      <c r="IT1" s="300"/>
      <c r="IU1" s="300"/>
      <c r="IV1" s="300"/>
    </row>
    <row r="2" spans="1:256" s="306" customFormat="1" ht="16.5" hidden="1" customHeight="1">
      <c r="A2" s="303"/>
      <c r="B2" s="303"/>
      <c r="C2" s="304"/>
      <c r="D2" s="303"/>
      <c r="E2" s="303"/>
      <c r="F2" s="303"/>
      <c r="G2" s="303"/>
      <c r="H2" s="303"/>
      <c r="I2" s="303"/>
      <c r="J2" s="303"/>
      <c r="K2" s="303"/>
      <c r="L2" s="303"/>
      <c r="M2" s="301"/>
      <c r="N2" s="301"/>
      <c r="O2" s="301"/>
      <c r="P2" s="301"/>
      <c r="Q2" s="302"/>
      <c r="R2" s="301"/>
      <c r="S2" s="305"/>
      <c r="T2" s="305"/>
      <c r="U2" s="305"/>
      <c r="V2" s="305"/>
      <c r="W2" s="304"/>
      <c r="X2" s="304"/>
      <c r="Y2" s="304"/>
      <c r="Z2" s="304"/>
      <c r="AA2" s="304"/>
      <c r="AB2" s="304"/>
      <c r="AC2" s="304"/>
      <c r="AD2" s="304"/>
      <c r="AE2" s="304"/>
      <c r="AF2" s="304"/>
      <c r="AG2" s="304"/>
      <c r="AH2" s="304"/>
      <c r="AI2" s="304"/>
      <c r="AJ2" s="304"/>
      <c r="AK2" s="304"/>
      <c r="AL2" s="304"/>
      <c r="AM2" s="304"/>
      <c r="AN2" s="304"/>
      <c r="AO2" s="304"/>
      <c r="AP2" s="304"/>
      <c r="AQ2" s="304"/>
      <c r="AR2" s="304"/>
      <c r="AS2" s="304"/>
      <c r="AT2" s="304"/>
      <c r="AU2" s="304"/>
      <c r="AV2" s="304"/>
      <c r="AW2" s="304"/>
      <c r="AX2" s="304"/>
      <c r="AY2" s="304"/>
      <c r="AZ2" s="304"/>
      <c r="BA2" s="304"/>
      <c r="BB2" s="304"/>
      <c r="BC2" s="304"/>
      <c r="BD2" s="304"/>
      <c r="BE2" s="304"/>
      <c r="BF2" s="304"/>
      <c r="BG2" s="304"/>
      <c r="BH2" s="304"/>
      <c r="BI2" s="304"/>
      <c r="BJ2" s="304"/>
      <c r="BK2" s="304"/>
      <c r="BL2" s="304"/>
      <c r="BM2" s="304"/>
      <c r="BN2" s="304"/>
      <c r="BO2" s="304"/>
      <c r="BP2" s="304"/>
      <c r="BQ2" s="304"/>
      <c r="BR2" s="304"/>
      <c r="BS2" s="304"/>
      <c r="BT2" s="304"/>
      <c r="BU2" s="304"/>
      <c r="BV2" s="304"/>
      <c r="BW2" s="304"/>
      <c r="BX2" s="304"/>
      <c r="BY2" s="304"/>
      <c r="BZ2" s="304"/>
      <c r="CA2" s="304"/>
      <c r="CB2" s="304"/>
      <c r="CC2" s="304"/>
      <c r="CD2" s="304"/>
      <c r="CE2" s="304"/>
      <c r="CF2" s="304"/>
      <c r="CG2" s="304"/>
      <c r="CH2" s="304"/>
      <c r="CI2" s="304"/>
      <c r="CJ2" s="304"/>
      <c r="CK2" s="304"/>
      <c r="CL2" s="304"/>
      <c r="CM2" s="304"/>
      <c r="CN2" s="304"/>
      <c r="CO2" s="304"/>
      <c r="CP2" s="304"/>
      <c r="CQ2" s="304"/>
      <c r="CR2" s="304"/>
      <c r="CS2" s="304"/>
      <c r="CT2" s="304"/>
      <c r="CU2" s="304"/>
      <c r="CV2" s="304"/>
      <c r="CW2" s="304"/>
      <c r="CX2" s="304"/>
      <c r="CY2" s="304"/>
      <c r="CZ2" s="304"/>
      <c r="DA2" s="304"/>
      <c r="DB2" s="304"/>
      <c r="DC2" s="304"/>
      <c r="DD2" s="304"/>
      <c r="DE2" s="304"/>
      <c r="DF2" s="304"/>
      <c r="DG2" s="304"/>
      <c r="DH2" s="304"/>
      <c r="DI2" s="304"/>
      <c r="DJ2" s="304"/>
      <c r="DK2" s="304"/>
      <c r="DL2" s="304"/>
      <c r="DM2" s="304"/>
      <c r="DN2" s="304"/>
      <c r="DO2" s="304"/>
      <c r="DP2" s="304"/>
      <c r="DQ2" s="304"/>
      <c r="DR2" s="304"/>
      <c r="DS2" s="304"/>
      <c r="DT2" s="304"/>
      <c r="DU2" s="304"/>
      <c r="DV2" s="304"/>
      <c r="DW2" s="304"/>
      <c r="DX2" s="304"/>
      <c r="DY2" s="304"/>
      <c r="DZ2" s="304"/>
      <c r="EA2" s="304"/>
      <c r="EB2" s="304"/>
      <c r="EC2" s="304"/>
      <c r="ED2" s="304"/>
      <c r="EE2" s="304"/>
      <c r="EF2" s="304"/>
      <c r="EG2" s="304"/>
      <c r="EH2" s="304"/>
      <c r="EI2" s="304"/>
      <c r="EJ2" s="304"/>
      <c r="EK2" s="304"/>
      <c r="EL2" s="304"/>
      <c r="EM2" s="304"/>
      <c r="EN2" s="304"/>
      <c r="EO2" s="304"/>
      <c r="EP2" s="304"/>
      <c r="EQ2" s="304"/>
      <c r="ER2" s="304"/>
      <c r="ES2" s="304"/>
      <c r="ET2" s="304"/>
    </row>
    <row r="3" spans="1:256" s="170" customFormat="1" ht="3" customHeight="1">
      <c r="A3" s="633"/>
      <c r="B3" s="631"/>
      <c r="C3" s="54"/>
      <c r="D3" s="474"/>
      <c r="E3" s="474"/>
      <c r="F3" s="474"/>
      <c r="G3" s="474"/>
      <c r="H3" s="474"/>
      <c r="I3" s="474"/>
      <c r="J3" s="474"/>
      <c r="K3" s="474"/>
      <c r="L3" s="88"/>
      <c r="M3" s="307"/>
      <c r="N3" s="307"/>
      <c r="O3" s="307"/>
      <c r="P3" s="307"/>
      <c r="Q3" s="308"/>
      <c r="R3" s="307"/>
      <c r="S3" s="309"/>
      <c r="T3" s="309"/>
      <c r="U3" s="309"/>
      <c r="V3" s="309"/>
    </row>
    <row r="4" spans="1:256" s="170" customFormat="1" ht="22.5">
      <c r="A4" s="633"/>
      <c r="B4" s="631"/>
      <c r="C4" s="54"/>
      <c r="D4" s="817" t="s">
        <v>330</v>
      </c>
      <c r="E4" s="818"/>
      <c r="F4" s="818"/>
      <c r="G4" s="818"/>
      <c r="H4" s="819"/>
      <c r="I4" s="310"/>
      <c r="M4" s="307"/>
      <c r="N4" s="307"/>
      <c r="O4" s="307"/>
      <c r="P4" s="307"/>
      <c r="Q4" s="308"/>
      <c r="R4" s="307"/>
      <c r="S4" s="309"/>
      <c r="T4" s="309"/>
      <c r="U4" s="309"/>
      <c r="V4" s="309"/>
    </row>
    <row r="5" spans="1:256" s="170" customFormat="1" ht="3" hidden="1" customHeight="1">
      <c r="A5" s="633"/>
      <c r="B5" s="631"/>
      <c r="C5" s="54"/>
      <c r="D5" s="474"/>
      <c r="E5" s="474"/>
      <c r="F5" s="474"/>
      <c r="G5" s="474"/>
      <c r="H5" s="36"/>
      <c r="I5" s="36"/>
      <c r="J5" s="36"/>
      <c r="K5" s="36"/>
      <c r="L5" s="35"/>
      <c r="M5" s="307"/>
      <c r="N5" s="307"/>
      <c r="O5" s="307"/>
      <c r="P5" s="307"/>
      <c r="Q5" s="308"/>
      <c r="R5" s="307"/>
      <c r="S5" s="309"/>
      <c r="T5" s="309"/>
      <c r="U5" s="309"/>
      <c r="V5" s="309"/>
    </row>
    <row r="6" spans="1:256" s="170" customFormat="1" ht="20.100000000000001" hidden="1" customHeight="1">
      <c r="A6" s="182"/>
      <c r="B6" s="182"/>
      <c r="C6" s="54"/>
      <c r="D6" s="820"/>
      <c r="E6" s="820"/>
      <c r="F6" s="821" t="s">
        <v>18</v>
      </c>
      <c r="G6" s="821"/>
      <c r="H6" s="36"/>
      <c r="I6" s="36"/>
      <c r="J6" s="171"/>
      <c r="K6" s="172"/>
      <c r="L6" s="172"/>
      <c r="M6" s="307"/>
      <c r="N6" s="307"/>
      <c r="O6" s="307"/>
      <c r="P6" s="307"/>
      <c r="Q6" s="308"/>
      <c r="R6" s="307"/>
      <c r="S6" s="309"/>
      <c r="T6" s="309"/>
      <c r="U6" s="309"/>
      <c r="V6" s="309"/>
    </row>
    <row r="7" spans="1:256" ht="45.75" customHeight="1">
      <c r="E7" s="823"/>
      <c r="F7" s="823"/>
      <c r="G7" s="823"/>
      <c r="H7" s="823"/>
      <c r="I7" s="823"/>
      <c r="J7" s="823"/>
      <c r="K7" s="823"/>
      <c r="L7" s="823"/>
    </row>
    <row r="8" spans="1:256" s="170" customFormat="1">
      <c r="A8" s="633"/>
      <c r="B8" s="631"/>
      <c r="C8" s="54"/>
      <c r="D8" s="806" t="s">
        <v>331</v>
      </c>
      <c r="E8" s="806"/>
      <c r="F8" s="806" t="s">
        <v>137</v>
      </c>
      <c r="G8" s="806"/>
      <c r="H8" s="806"/>
      <c r="I8" s="822" t="s">
        <v>138</v>
      </c>
      <c r="J8" s="822"/>
      <c r="K8" s="822"/>
      <c r="L8" s="822"/>
      <c r="M8" s="307"/>
      <c r="N8" s="307"/>
      <c r="O8" s="307"/>
      <c r="P8" s="307"/>
      <c r="Q8" s="308"/>
      <c r="R8" s="307"/>
      <c r="S8" s="309"/>
      <c r="T8" s="309"/>
      <c r="U8" s="309"/>
      <c r="V8" s="309"/>
    </row>
    <row r="9" spans="1:256" s="170" customFormat="1" ht="20.25" customHeight="1">
      <c r="A9" s="633"/>
      <c r="B9" s="631"/>
      <c r="C9" s="54"/>
      <c r="D9" s="715" t="s">
        <v>25</v>
      </c>
      <c r="E9" s="715" t="s">
        <v>145</v>
      </c>
      <c r="F9" s="813" t="s">
        <v>25</v>
      </c>
      <c r="G9" s="814"/>
      <c r="H9" s="186" t="s">
        <v>145</v>
      </c>
      <c r="I9" s="815" t="s">
        <v>25</v>
      </c>
      <c r="J9" s="815"/>
      <c r="K9" s="186" t="s">
        <v>145</v>
      </c>
      <c r="L9" s="186" t="s">
        <v>139</v>
      </c>
      <c r="M9" s="638"/>
      <c r="N9" s="638"/>
      <c r="O9" s="638"/>
      <c r="P9" s="638"/>
      <c r="Q9" s="347"/>
      <c r="R9" s="638"/>
      <c r="S9" s="309"/>
      <c r="T9" s="309"/>
      <c r="U9" s="309"/>
      <c r="V9" s="309"/>
    </row>
    <row r="10" spans="1:256" ht="12" customHeight="1">
      <c r="C10" s="86"/>
      <c r="D10" s="716" t="s">
        <v>26</v>
      </c>
      <c r="E10" s="716" t="s">
        <v>0</v>
      </c>
      <c r="F10" s="816" t="s">
        <v>1</v>
      </c>
      <c r="G10" s="816"/>
      <c r="H10" s="716" t="s">
        <v>2</v>
      </c>
      <c r="I10" s="816" t="s">
        <v>12</v>
      </c>
      <c r="J10" s="816"/>
      <c r="K10" s="716" t="s">
        <v>13</v>
      </c>
      <c r="L10" s="716" t="s">
        <v>31</v>
      </c>
      <c r="M10" s="638"/>
      <c r="N10" s="638"/>
      <c r="O10" s="638"/>
      <c r="P10" s="638"/>
      <c r="Q10" s="347"/>
      <c r="R10" s="638"/>
      <c r="S10" s="311"/>
      <c r="T10" s="311"/>
      <c r="U10" s="311"/>
      <c r="V10" s="311"/>
    </row>
    <row r="11" spans="1:256" s="170" customFormat="1" hidden="1">
      <c r="A11" s="631"/>
      <c r="B11" s="631"/>
      <c r="C11" s="54"/>
      <c r="D11" s="207">
        <v>0</v>
      </c>
      <c r="E11" s="208"/>
      <c r="F11" s="203" t="s">
        <v>141</v>
      </c>
      <c r="G11" s="203"/>
      <c r="H11" s="209"/>
      <c r="I11" s="205" t="s">
        <v>141</v>
      </c>
      <c r="J11" s="203"/>
      <c r="K11" s="209"/>
      <c r="L11" s="210"/>
      <c r="M11" s="348" t="s">
        <v>238</v>
      </c>
      <c r="N11" s="638"/>
      <c r="O11" s="638"/>
      <c r="P11" s="638" t="s">
        <v>239</v>
      </c>
      <c r="Q11" s="347" t="s">
        <v>240</v>
      </c>
      <c r="R11" s="638" t="s">
        <v>241</v>
      </c>
      <c r="S11" s="309"/>
      <c r="T11" s="309"/>
      <c r="U11" s="309"/>
      <c r="V11" s="309"/>
    </row>
    <row r="12" spans="1:256" s="81" customFormat="1" ht="15.75" hidden="1" customHeight="1">
      <c r="A12" s="473"/>
      <c r="B12" s="635" t="s">
        <v>146</v>
      </c>
      <c r="C12" s="804"/>
      <c r="D12" s="806">
        <v>1</v>
      </c>
      <c r="E12" s="807" t="s">
        <v>2292</v>
      </c>
      <c r="F12" s="731" t="s">
        <v>141</v>
      </c>
      <c r="G12" s="718">
        <v>0</v>
      </c>
      <c r="H12" s="317"/>
      <c r="I12" s="187" t="s">
        <v>141</v>
      </c>
      <c r="J12" s="318" t="s">
        <v>242</v>
      </c>
      <c r="K12" s="211"/>
      <c r="L12" s="232"/>
      <c r="M12" s="307">
        <f>mergeValue(H12)</f>
        <v>0</v>
      </c>
      <c r="N12" s="482"/>
      <c r="O12" s="482"/>
      <c r="P12" s="307" t="str">
        <f t="array" ref="P12">IF(ISERROR(MATCH(MID(Q12,1,250),MID(note_ter,1,250),0)),"n","y")</f>
        <v>y</v>
      </c>
      <c r="Q12" s="482" t="s">
        <v>2292</v>
      </c>
      <c r="R12" s="307" t="str">
        <f>K12&amp;"("&amp;L12&amp;")"</f>
        <v>()</v>
      </c>
      <c r="S12" s="635"/>
      <c r="T12" s="635"/>
      <c r="U12" s="246"/>
      <c r="V12" s="635"/>
      <c r="W12" s="635"/>
      <c r="X12" s="635"/>
      <c r="Y12" s="134"/>
      <c r="Z12" s="134"/>
      <c r="AA12" s="612"/>
      <c r="AB12" s="612"/>
      <c r="AC12" s="612"/>
      <c r="AD12" s="612"/>
      <c r="AE12" s="612"/>
      <c r="AF12" s="612"/>
      <c r="AG12" s="612"/>
      <c r="AH12" s="612"/>
      <c r="AI12" s="612"/>
      <c r="AJ12" s="612"/>
      <c r="AK12" s="612"/>
      <c r="AL12" s="612"/>
      <c r="AM12" s="612"/>
      <c r="AN12" s="612"/>
      <c r="AO12" s="612"/>
      <c r="AP12" s="612"/>
      <c r="AQ12" s="612"/>
      <c r="AR12" s="612"/>
      <c r="AS12" s="612"/>
      <c r="AT12" s="612"/>
      <c r="AU12" s="612"/>
      <c r="AV12" s="612"/>
      <c r="AW12" s="612"/>
      <c r="AX12" s="612"/>
      <c r="AY12" s="612"/>
      <c r="AZ12" s="612"/>
      <c r="BA12" s="612"/>
      <c r="BB12" s="612"/>
      <c r="BC12" s="612"/>
      <c r="BD12" s="612"/>
      <c r="BE12" s="612"/>
      <c r="BF12" s="612"/>
      <c r="BG12" s="612"/>
      <c r="BH12" s="612"/>
      <c r="BI12" s="612"/>
      <c r="BJ12" s="612"/>
      <c r="BK12" s="612"/>
      <c r="BL12" s="612"/>
      <c r="BM12" s="612"/>
      <c r="BN12" s="612"/>
      <c r="BO12" s="612"/>
      <c r="BP12" s="612"/>
      <c r="BQ12" s="612"/>
      <c r="BR12" s="612"/>
      <c r="BS12" s="612"/>
      <c r="BT12" s="612"/>
      <c r="BU12" s="612"/>
      <c r="BV12" s="134"/>
      <c r="BW12" s="134"/>
      <c r="BX12" s="134"/>
      <c r="BY12" s="134"/>
      <c r="BZ12" s="134"/>
      <c r="CA12" s="134"/>
      <c r="CB12" s="134"/>
      <c r="CC12" s="134"/>
      <c r="CD12" s="134"/>
      <c r="CE12" s="134"/>
    </row>
    <row r="13" spans="1:256" s="81" customFormat="1" ht="15" hidden="1" customHeight="1">
      <c r="A13" s="473"/>
      <c r="B13" s="635" t="s">
        <v>146</v>
      </c>
      <c r="C13" s="804"/>
      <c r="D13" s="806"/>
      <c r="E13" s="808"/>
      <c r="F13" s="810" t="s">
        <v>141</v>
      </c>
      <c r="G13" s="806">
        <v>1</v>
      </c>
      <c r="H13" s="803" t="s">
        <v>1589</v>
      </c>
      <c r="I13" s="187" t="s">
        <v>141</v>
      </c>
      <c r="J13" s="318" t="s">
        <v>242</v>
      </c>
      <c r="K13" s="211"/>
      <c r="L13" s="232"/>
      <c r="M13" s="307" t="str">
        <f>mergeValue(H13)</f>
        <v>Город Шахты</v>
      </c>
      <c r="N13" s="482"/>
      <c r="O13" s="482"/>
      <c r="P13" s="482"/>
      <c r="Q13" s="482"/>
      <c r="R13" s="307" t="str">
        <f>K13&amp;"("&amp;L13&amp;")"</f>
        <v>()</v>
      </c>
      <c r="S13" s="635"/>
      <c r="T13" s="635"/>
      <c r="U13" s="246"/>
      <c r="V13" s="635"/>
      <c r="W13" s="635"/>
      <c r="X13" s="635"/>
      <c r="Y13" s="134"/>
      <c r="Z13" s="134"/>
      <c r="AA13" s="612"/>
      <c r="AB13" s="612"/>
      <c r="AC13" s="612"/>
      <c r="AD13" s="612"/>
      <c r="AE13" s="612"/>
      <c r="AF13" s="612"/>
      <c r="AG13" s="612"/>
      <c r="AH13" s="612"/>
      <c r="AI13" s="612"/>
      <c r="AJ13" s="612"/>
      <c r="AK13" s="612"/>
      <c r="AL13" s="612"/>
      <c r="AM13" s="612"/>
      <c r="AN13" s="612"/>
      <c r="AO13" s="612"/>
      <c r="AP13" s="612"/>
      <c r="AQ13" s="612"/>
      <c r="AR13" s="612"/>
      <c r="AS13" s="612"/>
      <c r="AT13" s="612"/>
      <c r="AU13" s="612"/>
      <c r="AV13" s="612"/>
      <c r="AW13" s="612"/>
      <c r="AX13" s="612"/>
      <c r="AY13" s="612"/>
      <c r="AZ13" s="612"/>
      <c r="BA13" s="612"/>
      <c r="BB13" s="612"/>
      <c r="BC13" s="612"/>
      <c r="BD13" s="612"/>
      <c r="BE13" s="612"/>
      <c r="BF13" s="612"/>
      <c r="BG13" s="612"/>
      <c r="BH13" s="612"/>
      <c r="BI13" s="612"/>
      <c r="BJ13" s="612"/>
      <c r="BK13" s="612"/>
      <c r="BL13" s="612"/>
      <c r="BM13" s="612"/>
      <c r="BN13" s="612"/>
      <c r="BO13" s="612"/>
      <c r="BP13" s="612"/>
      <c r="BQ13" s="612"/>
      <c r="BR13" s="612"/>
      <c r="BS13" s="612"/>
      <c r="BT13" s="612"/>
      <c r="BU13" s="612"/>
      <c r="BV13" s="134"/>
      <c r="BW13" s="134"/>
      <c r="BX13" s="134"/>
      <c r="BY13" s="134"/>
      <c r="BZ13" s="134"/>
      <c r="CA13" s="134"/>
      <c r="CB13" s="134"/>
      <c r="CC13" s="134"/>
      <c r="CD13" s="134"/>
      <c r="CE13" s="134"/>
    </row>
    <row r="14" spans="1:256" s="81" customFormat="1" ht="45" customHeight="1">
      <c r="A14" s="473"/>
      <c r="B14" s="635" t="s">
        <v>146</v>
      </c>
      <c r="C14" s="804"/>
      <c r="D14" s="806"/>
      <c r="E14" s="808"/>
      <c r="F14" s="811"/>
      <c r="G14" s="806"/>
      <c r="H14" s="803"/>
      <c r="I14" s="737" t="s">
        <v>141</v>
      </c>
      <c r="J14" s="718">
        <v>1</v>
      </c>
      <c r="K14" s="732" t="s">
        <v>1589</v>
      </c>
      <c r="L14" s="192" t="s">
        <v>1590</v>
      </c>
      <c r="M14" s="307" t="str">
        <f>mergeValue(H14)</f>
        <v>Город Шахты</v>
      </c>
      <c r="N14" s="482"/>
      <c r="O14" s="482"/>
      <c r="P14" s="482"/>
      <c r="Q14" s="482"/>
      <c r="R14" s="307" t="str">
        <f>K14&amp;" ("&amp;L14&amp;")"</f>
        <v>Город Шахты (60740000)</v>
      </c>
      <c r="S14" s="635"/>
      <c r="T14" s="635"/>
      <c r="U14" s="246"/>
      <c r="V14" s="635"/>
      <c r="W14" s="635"/>
      <c r="X14" s="635"/>
      <c r="Y14" s="134"/>
      <c r="Z14" s="134"/>
      <c r="AA14" s="612"/>
      <c r="AB14" s="612"/>
      <c r="AC14" s="612"/>
      <c r="AD14" s="612"/>
      <c r="AE14" s="612"/>
      <c r="AF14" s="612"/>
      <c r="AG14" s="612"/>
      <c r="AH14" s="612"/>
      <c r="AI14" s="612"/>
      <c r="AJ14" s="612"/>
      <c r="AK14" s="612"/>
      <c r="AL14" s="612"/>
      <c r="AM14" s="612"/>
      <c r="AN14" s="612"/>
      <c r="AO14" s="612"/>
      <c r="AP14" s="612"/>
      <c r="AQ14" s="612"/>
      <c r="AR14" s="612"/>
      <c r="AS14" s="612"/>
      <c r="AT14" s="612"/>
      <c r="AU14" s="612"/>
      <c r="AV14" s="612"/>
      <c r="AW14" s="612"/>
      <c r="AX14" s="612"/>
      <c r="AY14" s="612"/>
      <c r="AZ14" s="612"/>
      <c r="BA14" s="612"/>
      <c r="BB14" s="612"/>
      <c r="BC14" s="612"/>
      <c r="BD14" s="612"/>
      <c r="BE14" s="612"/>
      <c r="BF14" s="612"/>
      <c r="BG14" s="612"/>
      <c r="BH14" s="612"/>
      <c r="BI14" s="612"/>
      <c r="BJ14" s="612"/>
      <c r="BK14" s="612"/>
      <c r="BL14" s="612"/>
      <c r="BM14" s="612"/>
      <c r="BN14" s="612"/>
      <c r="BO14" s="612"/>
      <c r="BP14" s="612"/>
      <c r="BQ14" s="612"/>
      <c r="BR14" s="612"/>
      <c r="BS14" s="612"/>
      <c r="BT14" s="612"/>
      <c r="BU14" s="612"/>
      <c r="BV14" s="134"/>
      <c r="BW14" s="134"/>
      <c r="BX14" s="134"/>
      <c r="BY14" s="134"/>
      <c r="BZ14" s="134"/>
      <c r="CA14" s="134"/>
      <c r="CB14" s="134"/>
      <c r="CC14" s="134"/>
      <c r="CD14" s="134"/>
      <c r="CE14" s="134"/>
    </row>
    <row r="15" spans="1:256" s="81" customFormat="1" ht="0.95" customHeight="1">
      <c r="A15" s="473"/>
      <c r="B15" s="473"/>
      <c r="C15" s="804"/>
      <c r="D15" s="806"/>
      <c r="E15" s="808"/>
      <c r="F15" s="812"/>
      <c r="G15" s="806"/>
      <c r="H15" s="803"/>
      <c r="I15" s="197" t="s">
        <v>141</v>
      </c>
      <c r="J15" s="197"/>
      <c r="K15" s="211" t="s">
        <v>141</v>
      </c>
      <c r="L15" s="232"/>
      <c r="M15" s="482"/>
      <c r="N15" s="482"/>
      <c r="O15" s="482"/>
      <c r="P15" s="482"/>
      <c r="Q15" s="307"/>
      <c r="R15" s="482"/>
      <c r="S15" s="635"/>
      <c r="T15" s="635"/>
      <c r="U15" s="246"/>
      <c r="V15" s="635"/>
      <c r="W15" s="635"/>
      <c r="X15" s="635"/>
      <c r="Y15" s="134"/>
      <c r="Z15" s="134"/>
      <c r="AA15" s="612"/>
      <c r="AB15" s="612"/>
      <c r="AC15" s="612"/>
      <c r="AD15" s="612"/>
      <c r="AE15" s="612"/>
      <c r="AF15" s="612"/>
      <c r="AG15" s="612"/>
      <c r="AH15" s="612"/>
      <c r="AI15" s="612"/>
      <c r="AJ15" s="612"/>
      <c r="AK15" s="612"/>
      <c r="AL15" s="612"/>
      <c r="AM15" s="612"/>
      <c r="AN15" s="612"/>
      <c r="AO15" s="612"/>
      <c r="AP15" s="612"/>
      <c r="AQ15" s="612"/>
      <c r="AR15" s="612"/>
      <c r="AS15" s="612"/>
      <c r="AT15" s="612"/>
      <c r="AU15" s="612"/>
      <c r="AV15" s="612"/>
      <c r="AW15" s="612"/>
      <c r="AX15" s="612"/>
      <c r="AY15" s="612"/>
      <c r="AZ15" s="612"/>
      <c r="BA15" s="612"/>
      <c r="BB15" s="612"/>
      <c r="BC15" s="612"/>
      <c r="BD15" s="612"/>
      <c r="BE15" s="612"/>
      <c r="BF15" s="612"/>
      <c r="BG15" s="612"/>
      <c r="BH15" s="612"/>
      <c r="BI15" s="612"/>
      <c r="BJ15" s="612"/>
      <c r="BK15" s="612"/>
      <c r="BL15" s="612"/>
      <c r="BM15" s="612"/>
      <c r="BN15" s="612"/>
      <c r="BO15" s="612"/>
      <c r="BP15" s="612"/>
      <c r="BQ15" s="612"/>
      <c r="BR15" s="612"/>
      <c r="BS15" s="612"/>
      <c r="BT15" s="612"/>
      <c r="BU15" s="612"/>
      <c r="BV15" s="134"/>
      <c r="BW15" s="134"/>
      <c r="BX15" s="134"/>
      <c r="BY15" s="134"/>
      <c r="BZ15" s="134"/>
      <c r="CA15" s="134"/>
      <c r="CB15" s="134"/>
      <c r="CC15" s="134"/>
      <c r="CD15" s="134"/>
      <c r="CE15" s="134"/>
    </row>
    <row r="16" spans="1:256" s="81" customFormat="1" ht="0.95" customHeight="1">
      <c r="A16" s="473"/>
      <c r="B16" s="473"/>
      <c r="C16" s="805"/>
      <c r="D16" s="806"/>
      <c r="E16" s="809"/>
      <c r="F16" s="187" t="s">
        <v>141</v>
      </c>
      <c r="G16" s="197" t="s">
        <v>141</v>
      </c>
      <c r="H16" s="211" t="s">
        <v>141</v>
      </c>
      <c r="I16" s="197" t="s">
        <v>141</v>
      </c>
      <c r="J16" s="197"/>
      <c r="K16" s="231"/>
      <c r="L16" s="232"/>
      <c r="M16" s="482"/>
      <c r="N16" s="482"/>
      <c r="O16" s="482"/>
      <c r="P16" s="482"/>
      <c r="Q16" s="307"/>
      <c r="R16" s="482"/>
      <c r="S16" s="635"/>
      <c r="T16" s="635"/>
      <c r="U16" s="246"/>
      <c r="V16" s="635"/>
      <c r="W16" s="635"/>
      <c r="X16" s="635"/>
      <c r="Y16" s="134"/>
      <c r="Z16" s="134"/>
      <c r="AA16" s="612"/>
      <c r="AB16" s="612"/>
      <c r="AC16" s="612"/>
      <c r="AD16" s="612"/>
      <c r="AE16" s="612"/>
      <c r="AF16" s="612"/>
      <c r="AG16" s="612"/>
      <c r="AH16" s="612"/>
      <c r="AI16" s="612"/>
      <c r="AJ16" s="612"/>
      <c r="AK16" s="612"/>
      <c r="AL16" s="612"/>
      <c r="AM16" s="612"/>
      <c r="AN16" s="612"/>
      <c r="AO16" s="612"/>
      <c r="AP16" s="612"/>
      <c r="AQ16" s="612"/>
      <c r="AR16" s="612"/>
      <c r="AS16" s="612"/>
      <c r="AT16" s="612"/>
      <c r="AU16" s="612"/>
      <c r="AV16" s="612"/>
      <c r="AW16" s="612"/>
      <c r="AX16" s="612"/>
      <c r="AY16" s="612"/>
      <c r="AZ16" s="612"/>
      <c r="BA16" s="612"/>
      <c r="BB16" s="612"/>
      <c r="BC16" s="612"/>
      <c r="BD16" s="612"/>
      <c r="BE16" s="612"/>
      <c r="BF16" s="612"/>
      <c r="BG16" s="612"/>
      <c r="BH16" s="612"/>
      <c r="BI16" s="612"/>
      <c r="BJ16" s="612"/>
      <c r="BK16" s="612"/>
      <c r="BL16" s="612"/>
      <c r="BM16" s="612"/>
      <c r="BN16" s="612"/>
      <c r="BO16" s="612"/>
      <c r="BP16" s="612"/>
      <c r="BQ16" s="612"/>
      <c r="BR16" s="612"/>
      <c r="BS16" s="612"/>
      <c r="BT16" s="612"/>
      <c r="BU16" s="612"/>
      <c r="BV16" s="134"/>
      <c r="BW16" s="134"/>
      <c r="BX16" s="134"/>
      <c r="BY16" s="134"/>
      <c r="BZ16" s="134"/>
      <c r="CA16" s="134"/>
      <c r="CB16" s="134"/>
      <c r="CC16" s="134"/>
      <c r="CD16" s="134"/>
      <c r="CE16" s="134"/>
    </row>
    <row r="17" spans="1:22" s="170" customFormat="1" hidden="1">
      <c r="A17" s="631"/>
      <c r="B17" s="631" t="s">
        <v>159</v>
      </c>
      <c r="C17" s="54"/>
      <c r="D17" s="187"/>
      <c r="E17" s="611" t="s">
        <v>141</v>
      </c>
      <c r="F17" s="189" t="s">
        <v>141</v>
      </c>
      <c r="G17" s="189"/>
      <c r="H17" s="189"/>
      <c r="I17" s="189" t="s">
        <v>141</v>
      </c>
      <c r="J17" s="189"/>
      <c r="K17" s="189"/>
      <c r="L17" s="190"/>
      <c r="M17" s="348"/>
      <c r="N17" s="638"/>
      <c r="O17" s="638"/>
      <c r="P17" s="638"/>
      <c r="Q17" s="347" t="s">
        <v>332</v>
      </c>
      <c r="R17" s="638"/>
      <c r="S17" s="309"/>
      <c r="T17" s="309"/>
      <c r="U17" s="309"/>
      <c r="V17" s="309"/>
    </row>
    <row r="18" spans="1:22" s="170" customFormat="1" ht="21" customHeight="1">
      <c r="A18" s="633"/>
      <c r="B18" s="631"/>
      <c r="C18" s="169"/>
      <c r="D18" s="312"/>
      <c r="E18" s="312"/>
      <c r="F18" s="312"/>
      <c r="G18" s="312"/>
      <c r="H18" s="312"/>
      <c r="I18" s="312"/>
      <c r="J18" s="312"/>
      <c r="K18" s="312"/>
      <c r="L18" s="312"/>
      <c r="M18" s="638"/>
      <c r="N18" s="638"/>
      <c r="O18" s="638"/>
      <c r="P18" s="638"/>
      <c r="Q18" s="347"/>
      <c r="R18" s="638"/>
      <c r="S18" s="309"/>
      <c r="T18" s="309"/>
      <c r="U18" s="309"/>
      <c r="V18" s="309"/>
    </row>
    <row r="19" spans="1:22" s="170" customFormat="1">
      <c r="A19" s="633"/>
      <c r="B19" s="631"/>
      <c r="C19" s="169"/>
      <c r="D19" s="631"/>
      <c r="E19" s="631"/>
      <c r="F19" s="631"/>
      <c r="G19" s="631"/>
      <c r="H19" s="631"/>
      <c r="I19" s="631"/>
      <c r="J19" s="631"/>
      <c r="K19" s="631"/>
      <c r="L19" s="631"/>
      <c r="M19" s="307"/>
      <c r="N19" s="307"/>
      <c r="O19" s="307"/>
      <c r="P19" s="307"/>
      <c r="Q19" s="308"/>
      <c r="R19" s="307"/>
      <c r="S19" s="309"/>
      <c r="T19" s="309"/>
      <c r="U19" s="309"/>
      <c r="V19" s="309"/>
    </row>
    <row r="20" spans="1:22" s="170" customFormat="1" ht="0.75" customHeight="1">
      <c r="A20" s="633"/>
      <c r="B20" s="631"/>
      <c r="C20" s="169"/>
      <c r="D20" s="631"/>
      <c r="E20" s="631"/>
      <c r="F20" s="631"/>
      <c r="G20" s="631"/>
      <c r="H20" s="631"/>
      <c r="I20" s="631"/>
      <c r="J20" s="631"/>
      <c r="K20" s="631"/>
      <c r="L20" s="631"/>
      <c r="M20" s="307"/>
      <c r="N20" s="307"/>
      <c r="O20" s="307"/>
      <c r="P20" s="307"/>
      <c r="Q20" s="308"/>
      <c r="R20" s="307"/>
      <c r="S20" s="309"/>
      <c r="T20" s="309"/>
      <c r="U20" s="309"/>
      <c r="V20" s="309"/>
    </row>
    <row r="21" spans="1:22" s="174" customFormat="1" ht="10.5">
      <c r="A21" s="173"/>
      <c r="C21" s="175"/>
      <c r="D21" s="183"/>
      <c r="E21" s="183"/>
      <c r="M21" s="307"/>
      <c r="N21" s="307"/>
      <c r="O21" s="307"/>
      <c r="P21" s="307"/>
      <c r="Q21" s="308"/>
      <c r="R21" s="307"/>
      <c r="S21" s="309"/>
      <c r="T21" s="309"/>
      <c r="U21" s="309"/>
      <c r="V21" s="309"/>
    </row>
    <row r="22" spans="1:22" s="174" customFormat="1" ht="10.5">
      <c r="A22" s="173"/>
      <c r="C22" s="175"/>
      <c r="D22" s="183"/>
      <c r="E22" s="183"/>
      <c r="M22" s="307"/>
      <c r="N22" s="307"/>
      <c r="O22" s="307"/>
      <c r="P22" s="307"/>
      <c r="Q22" s="308"/>
      <c r="R22" s="307"/>
      <c r="S22" s="309"/>
      <c r="T22" s="309"/>
      <c r="U22" s="309"/>
      <c r="V22" s="309"/>
    </row>
  </sheetData>
  <sheetProtection password="FA9C" sheet="1" objects="1" scenarios="1" formatColumns="0" formatRows="0"/>
  <mergeCells count="17">
    <mergeCell ref="F9:G9"/>
    <mergeCell ref="I9:J9"/>
    <mergeCell ref="F10:G10"/>
    <mergeCell ref="I10:J10"/>
    <mergeCell ref="D4:H4"/>
    <mergeCell ref="D6:E6"/>
    <mergeCell ref="F6:G6"/>
    <mergeCell ref="D8:E8"/>
    <mergeCell ref="F8:H8"/>
    <mergeCell ref="I8:L8"/>
    <mergeCell ref="E7:L7"/>
    <mergeCell ref="H13:H15"/>
    <mergeCell ref="C12:C16"/>
    <mergeCell ref="D12:D16"/>
    <mergeCell ref="E12:E16"/>
    <mergeCell ref="F13:F15"/>
    <mergeCell ref="G13:G15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12">
      <formula1>900</formula1>
    </dataValidation>
  </dataValidations>
  <printOptions horizontalCentered="1" verticalCentered="1"/>
  <pageMargins left="0" right="0" top="0" bottom="0" header="0" footer="0.78740157480314965"/>
  <pageSetup paperSize="9" fitToHeight="0" orientation="portrait" blackAndWhite="1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7"/>
  <dimension ref="A1:AL39"/>
  <sheetViews>
    <sheetView showGridLines="0" topLeftCell="C3" zoomScaleNormal="100" workbookViewId="0">
      <selection activeCell="E25" sqref="E25:E27"/>
    </sheetView>
  </sheetViews>
  <sheetFormatPr defaultRowHeight="15"/>
  <cols>
    <col min="1" max="1" width="6.42578125" style="217" hidden="1" customWidth="1"/>
    <col min="2" max="2" width="2" style="217" hidden="1" customWidth="1"/>
    <col min="3" max="3" width="3.7109375" style="217" customWidth="1"/>
    <col min="4" max="4" width="4.28515625" style="217" customWidth="1"/>
    <col min="5" max="5" width="45" style="217" customWidth="1"/>
    <col min="6" max="6" width="6.42578125" style="217" bestFit="1" customWidth="1"/>
    <col min="7" max="7" width="4.42578125" style="217" customWidth="1"/>
    <col min="8" max="8" width="5.5703125" style="217" customWidth="1"/>
    <col min="9" max="9" width="52.85546875" style="217" customWidth="1"/>
    <col min="10" max="10" width="7" style="217" bestFit="1" customWidth="1"/>
    <col min="11" max="11" width="3.7109375" style="217" bestFit="1" customWidth="1"/>
    <col min="12" max="12" width="6.28515625" style="217" bestFit="1" customWidth="1"/>
    <col min="13" max="13" width="61" style="217" customWidth="1"/>
    <col min="14" max="15" width="9.140625" style="218"/>
    <col min="16" max="16" width="9.140625" style="247"/>
    <col min="17" max="38" width="9.140625" style="218"/>
    <col min="39" max="16384" width="9.140625" style="217"/>
  </cols>
  <sheetData>
    <row r="1" spans="1:38" hidden="1"/>
    <row r="2" spans="1:38" hidden="1"/>
    <row r="3" spans="1:38" ht="10.5" customHeight="1"/>
    <row r="4" spans="1:38" ht="27" customHeight="1">
      <c r="A4" s="219"/>
      <c r="B4" s="219"/>
      <c r="D4" s="846" t="str">
        <f>Титульный!E5</f>
        <v>Информация о показателях финансово-хозяйственной деятельности, об основных потребительских характеристиках товаров и услуг, об инвестиционных программах, о способах приобретения, стоимости и объемах товаров, необходимых для производства товаров и (или) оказания услуг организацией в сфере теплоснабжения*</v>
      </c>
      <c r="E4" s="847"/>
      <c r="F4" s="847"/>
      <c r="G4" s="847"/>
      <c r="H4" s="847"/>
      <c r="I4" s="848"/>
      <c r="J4" s="218"/>
      <c r="K4" s="218"/>
      <c r="L4" s="218"/>
      <c r="M4" s="218"/>
    </row>
    <row r="5" spans="1:38" s="221" customFormat="1" ht="15.75">
      <c r="A5" s="219"/>
      <c r="B5" s="219"/>
      <c r="C5" s="219"/>
      <c r="D5" s="849" t="str">
        <f>IF(org=0,"Не определено",org)</f>
        <v>ООО "Шахтинская ГТЭС"</v>
      </c>
      <c r="E5" s="850"/>
      <c r="F5" s="850"/>
      <c r="G5" s="850"/>
      <c r="H5" s="850"/>
      <c r="I5" s="851"/>
      <c r="J5" s="220"/>
      <c r="K5" s="220"/>
      <c r="L5" s="220"/>
      <c r="M5" s="220"/>
      <c r="N5" s="220"/>
      <c r="O5" s="220"/>
      <c r="P5" s="248"/>
      <c r="Q5" s="220"/>
      <c r="R5" s="220"/>
      <c r="S5" s="220"/>
      <c r="T5" s="220"/>
      <c r="U5" s="220"/>
      <c r="V5" s="220"/>
      <c r="W5" s="220"/>
      <c r="X5" s="220"/>
      <c r="Y5" s="220"/>
      <c r="Z5" s="220"/>
      <c r="AA5" s="220"/>
      <c r="AB5" s="220"/>
      <c r="AC5" s="220"/>
      <c r="AD5" s="220"/>
      <c r="AE5" s="220"/>
      <c r="AF5" s="220"/>
      <c r="AG5" s="220"/>
      <c r="AH5" s="220"/>
      <c r="AI5" s="220"/>
      <c r="AJ5" s="220"/>
      <c r="AK5" s="220"/>
      <c r="AL5" s="220"/>
    </row>
    <row r="6" spans="1:38" s="222" customFormat="1" ht="3" customHeight="1">
      <c r="A6" s="853"/>
      <c r="B6" s="853"/>
      <c r="C6" s="853"/>
      <c r="D6" s="853"/>
      <c r="E6" s="853"/>
      <c r="F6" s="853"/>
      <c r="G6" s="69"/>
      <c r="H6" s="69"/>
      <c r="I6" s="69"/>
      <c r="J6" s="69"/>
      <c r="K6" s="69"/>
      <c r="N6" s="223"/>
      <c r="O6" s="223"/>
      <c r="P6" s="249"/>
      <c r="Q6" s="223"/>
      <c r="R6" s="223"/>
      <c r="S6" s="223"/>
      <c r="T6" s="223"/>
      <c r="U6" s="223"/>
      <c r="V6" s="223"/>
      <c r="W6" s="223"/>
      <c r="X6" s="223"/>
      <c r="Y6" s="223"/>
      <c r="Z6" s="223"/>
      <c r="AA6" s="223"/>
      <c r="AB6" s="223"/>
      <c r="AC6" s="223"/>
      <c r="AD6" s="223"/>
      <c r="AE6" s="223"/>
      <c r="AF6" s="223"/>
      <c r="AG6" s="223"/>
      <c r="AH6" s="223"/>
      <c r="AI6" s="223"/>
      <c r="AJ6" s="223"/>
      <c r="AK6" s="223"/>
      <c r="AL6" s="223"/>
    </row>
    <row r="7" spans="1:38" ht="3.75" customHeight="1">
      <c r="A7" s="853"/>
      <c r="B7" s="853"/>
      <c r="C7" s="853"/>
      <c r="D7" s="853"/>
      <c r="E7" s="853"/>
      <c r="F7" s="853"/>
    </row>
    <row r="8" spans="1:38" ht="0.2" customHeight="1">
      <c r="B8" s="841"/>
      <c r="C8" s="841"/>
      <c r="D8" s="841"/>
      <c r="E8" s="852"/>
      <c r="F8" s="852"/>
    </row>
    <row r="9" spans="1:38" ht="0.2" customHeight="1">
      <c r="B9" s="841"/>
      <c r="C9" s="841"/>
      <c r="D9" s="841"/>
      <c r="E9" s="852"/>
      <c r="F9" s="852"/>
    </row>
    <row r="10" spans="1:38" ht="0.2" customHeight="1">
      <c r="B10" s="841"/>
      <c r="C10" s="841"/>
      <c r="D10" s="841"/>
      <c r="E10" s="852"/>
      <c r="F10" s="852"/>
    </row>
    <row r="11" spans="1:38" ht="6" hidden="1" customHeight="1">
      <c r="B11" s="841"/>
      <c r="C11" s="841"/>
      <c r="D11" s="841"/>
      <c r="E11" s="852"/>
      <c r="F11" s="852"/>
    </row>
    <row r="12" spans="1:38" ht="20.25" hidden="1" customHeight="1">
      <c r="A12" s="177"/>
      <c r="B12" s="841"/>
      <c r="C12" s="841"/>
      <c r="D12" s="841"/>
      <c r="E12" s="717"/>
      <c r="F12" s="177"/>
      <c r="G12" s="717"/>
      <c r="H12" s="717"/>
      <c r="I12" s="177"/>
      <c r="J12" s="177"/>
      <c r="K12" s="717"/>
    </row>
    <row r="13" spans="1:38" ht="51" customHeight="1">
      <c r="B13" s="841"/>
      <c r="C13" s="841"/>
      <c r="D13" s="841"/>
      <c r="E13" s="717"/>
      <c r="F13" s="719"/>
      <c r="G13" s="177"/>
      <c r="H13" s="177"/>
      <c r="I13" s="177"/>
      <c r="J13" s="177"/>
      <c r="K13" s="717"/>
    </row>
    <row r="14" spans="1:38" s="384" customFormat="1" ht="132.75" hidden="1" customHeight="1">
      <c r="B14" s="854"/>
      <c r="C14" s="854"/>
      <c r="D14" s="854"/>
      <c r="E14" s="385"/>
      <c r="F14" s="386"/>
      <c r="G14" s="386"/>
      <c r="H14" s="386"/>
      <c r="I14" s="386"/>
      <c r="J14" s="386"/>
      <c r="K14" s="387"/>
      <c r="N14" s="388"/>
      <c r="O14" s="388"/>
      <c r="P14" s="388"/>
      <c r="Q14" s="388"/>
      <c r="R14" s="388"/>
      <c r="S14" s="388"/>
      <c r="T14" s="388"/>
      <c r="U14" s="388"/>
      <c r="V14" s="388"/>
      <c r="W14" s="388"/>
      <c r="X14" s="388"/>
      <c r="Y14" s="388"/>
      <c r="Z14" s="388"/>
      <c r="AA14" s="388"/>
      <c r="AB14" s="388"/>
      <c r="AC14" s="388"/>
      <c r="AD14" s="388"/>
      <c r="AE14" s="388"/>
      <c r="AF14" s="388"/>
      <c r="AG14" s="388"/>
      <c r="AH14" s="388"/>
      <c r="AI14" s="388"/>
      <c r="AJ14" s="388"/>
      <c r="AK14" s="388"/>
      <c r="AL14" s="388"/>
    </row>
    <row r="15" spans="1:38" ht="3" customHeight="1"/>
    <row r="16" spans="1:38" ht="0.2" customHeight="1"/>
    <row r="17" spans="1:38" s="221" customFormat="1" ht="0.2" customHeight="1">
      <c r="A17" s="224"/>
      <c r="B17" s="224"/>
      <c r="C17" s="224"/>
      <c r="D17" s="224"/>
      <c r="E17" s="224"/>
      <c r="F17" s="224"/>
      <c r="G17" s="224"/>
      <c r="H17" s="224"/>
      <c r="I17" s="224"/>
      <c r="J17" s="224"/>
      <c r="K17" s="224"/>
      <c r="L17" s="224"/>
      <c r="M17" s="222"/>
      <c r="N17" s="220"/>
      <c r="O17" s="220"/>
      <c r="P17" s="248"/>
      <c r="Q17" s="220"/>
      <c r="R17" s="220"/>
      <c r="S17" s="220"/>
      <c r="T17" s="220"/>
      <c r="U17" s="220"/>
      <c r="V17" s="220"/>
      <c r="W17" s="220"/>
      <c r="X17" s="220"/>
      <c r="Y17" s="220"/>
      <c r="Z17" s="220"/>
      <c r="AA17" s="220"/>
      <c r="AB17" s="220"/>
      <c r="AC17" s="220"/>
      <c r="AD17" s="220"/>
      <c r="AE17" s="220"/>
      <c r="AF17" s="220"/>
      <c r="AG17" s="220"/>
      <c r="AH17" s="220"/>
      <c r="AI17" s="220"/>
      <c r="AJ17" s="220"/>
      <c r="AK17" s="220"/>
      <c r="AL17" s="220"/>
    </row>
    <row r="18" spans="1:38" ht="23.25" customHeight="1">
      <c r="A18" s="844"/>
      <c r="B18" s="177"/>
      <c r="C18" s="177"/>
      <c r="D18" s="845" t="s">
        <v>113</v>
      </c>
      <c r="E18" s="845"/>
      <c r="F18" s="836" t="s">
        <v>194</v>
      </c>
      <c r="G18" s="836"/>
      <c r="H18" s="836"/>
      <c r="I18" s="836"/>
      <c r="J18" s="836" t="s">
        <v>319</v>
      </c>
      <c r="K18" s="836"/>
      <c r="L18" s="836"/>
      <c r="M18" s="836"/>
    </row>
    <row r="19" spans="1:38" ht="23.25" customHeight="1">
      <c r="A19" s="844"/>
      <c r="B19" s="178"/>
      <c r="C19" s="179"/>
      <c r="D19" s="721" t="s">
        <v>25</v>
      </c>
      <c r="E19" s="721" t="s">
        <v>145</v>
      </c>
      <c r="F19" s="721" t="s">
        <v>140</v>
      </c>
      <c r="G19" s="839" t="s">
        <v>25</v>
      </c>
      <c r="H19" s="840"/>
      <c r="I19" s="721" t="s">
        <v>145</v>
      </c>
      <c r="J19" s="721" t="s">
        <v>140</v>
      </c>
      <c r="K19" s="839" t="s">
        <v>25</v>
      </c>
      <c r="L19" s="840"/>
      <c r="M19" s="721" t="s">
        <v>145</v>
      </c>
    </row>
    <row r="20" spans="1:38" s="181" customFormat="1" ht="14.25" customHeight="1">
      <c r="A20" s="89"/>
      <c r="B20" s="89"/>
      <c r="C20" s="89"/>
      <c r="D20" s="195" t="s">
        <v>26</v>
      </c>
      <c r="E20" s="195" t="s">
        <v>0</v>
      </c>
      <c r="F20" s="195" t="s">
        <v>1</v>
      </c>
      <c r="G20" s="837" t="s">
        <v>2</v>
      </c>
      <c r="H20" s="838"/>
      <c r="I20" s="195" t="s">
        <v>12</v>
      </c>
      <c r="J20" s="195" t="s">
        <v>13</v>
      </c>
      <c r="K20" s="837" t="s">
        <v>31</v>
      </c>
      <c r="L20" s="838"/>
      <c r="M20" s="195" t="s">
        <v>32</v>
      </c>
      <c r="N20" s="194"/>
      <c r="O20" s="218"/>
      <c r="P20" s="250"/>
      <c r="Q20" s="194"/>
      <c r="R20" s="194"/>
      <c r="S20" s="194"/>
      <c r="T20" s="194"/>
      <c r="U20" s="194"/>
      <c r="V20" s="194"/>
      <c r="W20" s="194"/>
      <c r="X20" s="194"/>
      <c r="Y20" s="194"/>
      <c r="Z20" s="194"/>
      <c r="AA20" s="194"/>
      <c r="AB20" s="194"/>
      <c r="AC20" s="194"/>
      <c r="AD20" s="194"/>
      <c r="AE20" s="194"/>
      <c r="AF20" s="194"/>
      <c r="AG20" s="194"/>
      <c r="AH20" s="194"/>
      <c r="AI20" s="194"/>
      <c r="AJ20" s="194"/>
      <c r="AK20" s="194"/>
      <c r="AL20" s="194"/>
    </row>
    <row r="21" spans="1:38" hidden="1">
      <c r="A21" s="225"/>
      <c r="B21" s="180"/>
      <c r="C21" s="180"/>
      <c r="D21" s="202"/>
      <c r="E21" s="203"/>
      <c r="F21" s="204"/>
      <c r="G21" s="203"/>
      <c r="H21" s="203"/>
      <c r="I21" s="204"/>
      <c r="J21" s="204"/>
      <c r="K21" s="205"/>
      <c r="L21" s="203"/>
      <c r="M21" s="206"/>
    </row>
    <row r="22" spans="1:38" ht="52.5" customHeight="1">
      <c r="A22" s="71"/>
      <c r="B22" s="71"/>
      <c r="C22" s="54"/>
      <c r="D22" s="826" t="s">
        <v>26</v>
      </c>
      <c r="E22" s="827" t="s">
        <v>769</v>
      </c>
      <c r="F22" s="824" t="s">
        <v>18</v>
      </c>
      <c r="G22" s="842"/>
      <c r="H22" s="806">
        <v>1</v>
      </c>
      <c r="I22" s="834" t="s">
        <v>2292</v>
      </c>
      <c r="J22" s="824" t="s">
        <v>18</v>
      </c>
      <c r="K22" s="201" t="s">
        <v>141</v>
      </c>
      <c r="L22" s="720" t="s">
        <v>26</v>
      </c>
      <c r="M22" s="740" t="s">
        <v>2297</v>
      </c>
      <c r="X22" s="218">
        <v>4190066</v>
      </c>
      <c r="Y22" s="218" t="s">
        <v>142</v>
      </c>
      <c r="Z22" s="218">
        <v>1705000</v>
      </c>
    </row>
    <row r="23" spans="1:38" ht="15" hidden="1" customHeight="1">
      <c r="A23" s="71"/>
      <c r="B23" s="71"/>
      <c r="C23" s="86"/>
      <c r="D23" s="826"/>
      <c r="E23" s="828"/>
      <c r="F23" s="825"/>
      <c r="G23" s="843"/>
      <c r="H23" s="806"/>
      <c r="I23" s="835"/>
      <c r="J23" s="825"/>
      <c r="K23" s="187" t="s">
        <v>141</v>
      </c>
      <c r="L23" s="197"/>
      <c r="M23" s="214" t="s">
        <v>141</v>
      </c>
    </row>
    <row r="24" spans="1:38" ht="15" hidden="1" customHeight="1">
      <c r="A24" s="71"/>
      <c r="B24" s="71"/>
      <c r="C24" s="86"/>
      <c r="D24" s="826"/>
      <c r="E24" s="829"/>
      <c r="F24" s="825"/>
      <c r="G24" s="187"/>
      <c r="H24" s="197"/>
      <c r="I24" s="611" t="s">
        <v>141</v>
      </c>
      <c r="J24" s="197"/>
      <c r="K24" s="197" t="s">
        <v>141</v>
      </c>
      <c r="L24" s="197"/>
      <c r="M24" s="198"/>
    </row>
    <row r="25" spans="1:38" s="181" customFormat="1" ht="52.5" customHeight="1">
      <c r="A25" s="71"/>
      <c r="B25" s="71"/>
      <c r="C25" s="738"/>
      <c r="D25" s="826" t="s">
        <v>0</v>
      </c>
      <c r="E25" s="827" t="s">
        <v>2295</v>
      </c>
      <c r="F25" s="830" t="s">
        <v>18</v>
      </c>
      <c r="G25" s="832"/>
      <c r="H25" s="833">
        <v>1</v>
      </c>
      <c r="I25" s="834" t="s">
        <v>2292</v>
      </c>
      <c r="J25" s="824" t="s">
        <v>18</v>
      </c>
      <c r="K25" s="201" t="s">
        <v>141</v>
      </c>
      <c r="L25" s="720" t="s">
        <v>26</v>
      </c>
      <c r="M25" s="740" t="s">
        <v>2297</v>
      </c>
      <c r="N25" s="218"/>
      <c r="O25" s="218"/>
      <c r="P25" s="218"/>
      <c r="Q25" s="218"/>
      <c r="R25" s="218"/>
      <c r="S25" s="218"/>
      <c r="T25" s="218"/>
      <c r="U25" s="247"/>
      <c r="V25" s="218"/>
      <c r="W25" s="218"/>
      <c r="X25" s="194" t="s">
        <v>2296</v>
      </c>
      <c r="Y25" s="194" t="s">
        <v>142</v>
      </c>
      <c r="Z25" s="194">
        <v>1705000</v>
      </c>
      <c r="AA25" s="194"/>
      <c r="AB25" s="194"/>
      <c r="AC25" s="194"/>
      <c r="AD25" s="194"/>
      <c r="AE25" s="194"/>
      <c r="AF25" s="194"/>
      <c r="AG25" s="194"/>
      <c r="AH25" s="194"/>
      <c r="AI25" s="194"/>
      <c r="AJ25" s="194"/>
      <c r="AK25" s="194"/>
      <c r="AL25" s="194"/>
    </row>
    <row r="26" spans="1:38" s="181" customFormat="1" ht="15" hidden="1" customHeight="1">
      <c r="A26" s="71"/>
      <c r="B26" s="71"/>
      <c r="C26" s="86"/>
      <c r="D26" s="826"/>
      <c r="E26" s="828"/>
      <c r="F26" s="831"/>
      <c r="G26" s="832"/>
      <c r="H26" s="833"/>
      <c r="I26" s="835"/>
      <c r="J26" s="825"/>
      <c r="K26" s="187" t="s">
        <v>141</v>
      </c>
      <c r="L26" s="197"/>
      <c r="M26" s="214" t="s">
        <v>141</v>
      </c>
      <c r="N26" s="218"/>
      <c r="O26" s="218"/>
      <c r="P26" s="218"/>
      <c r="Q26" s="218"/>
      <c r="R26" s="218"/>
      <c r="S26" s="218"/>
      <c r="T26" s="218"/>
      <c r="U26" s="247"/>
      <c r="V26" s="218"/>
      <c r="W26" s="218"/>
      <c r="X26" s="194"/>
      <c r="Y26" s="194"/>
      <c r="Z26" s="194"/>
      <c r="AA26" s="194"/>
      <c r="AB26" s="194"/>
      <c r="AC26" s="194"/>
      <c r="AD26" s="194"/>
      <c r="AE26" s="194"/>
      <c r="AF26" s="194"/>
      <c r="AG26" s="194"/>
      <c r="AH26" s="194"/>
      <c r="AI26" s="194"/>
      <c r="AJ26" s="194"/>
      <c r="AK26" s="194"/>
      <c r="AL26" s="194"/>
    </row>
    <row r="27" spans="1:38" s="181" customFormat="1" ht="15" hidden="1" customHeight="1">
      <c r="A27" s="71"/>
      <c r="B27" s="71"/>
      <c r="C27" s="86"/>
      <c r="D27" s="826"/>
      <c r="E27" s="829"/>
      <c r="F27" s="825"/>
      <c r="G27" s="547"/>
      <c r="H27" s="197" t="s">
        <v>141</v>
      </c>
      <c r="I27" s="611" t="s">
        <v>141</v>
      </c>
      <c r="J27" s="197"/>
      <c r="K27" s="197" t="s">
        <v>141</v>
      </c>
      <c r="L27" s="197"/>
      <c r="M27" s="198"/>
      <c r="N27" s="218"/>
      <c r="O27" s="218"/>
      <c r="P27" s="218"/>
      <c r="Q27" s="218"/>
      <c r="R27" s="218"/>
      <c r="S27" s="218"/>
      <c r="T27" s="218"/>
      <c r="U27" s="247"/>
      <c r="V27" s="218"/>
      <c r="W27" s="218"/>
      <c r="X27" s="194"/>
      <c r="Y27" s="194"/>
      <c r="Z27" s="194"/>
      <c r="AA27" s="194"/>
      <c r="AB27" s="194"/>
      <c r="AC27" s="194"/>
      <c r="AD27" s="194"/>
      <c r="AE27" s="194"/>
      <c r="AF27" s="194"/>
      <c r="AG27" s="194"/>
      <c r="AH27" s="194"/>
      <c r="AI27" s="194"/>
      <c r="AJ27" s="194"/>
      <c r="AK27" s="194"/>
      <c r="AL27" s="194"/>
    </row>
    <row r="28" spans="1:38" s="181" customFormat="1" ht="52.5" customHeight="1">
      <c r="A28" s="71"/>
      <c r="B28" s="71"/>
      <c r="C28" s="738"/>
      <c r="D28" s="826" t="s">
        <v>1</v>
      </c>
      <c r="E28" s="827" t="s">
        <v>2293</v>
      </c>
      <c r="F28" s="830" t="s">
        <v>18</v>
      </c>
      <c r="G28" s="832"/>
      <c r="H28" s="833">
        <v>1</v>
      </c>
      <c r="I28" s="834" t="s">
        <v>2292</v>
      </c>
      <c r="J28" s="824" t="s">
        <v>18</v>
      </c>
      <c r="K28" s="201" t="s">
        <v>141</v>
      </c>
      <c r="L28" s="720" t="s">
        <v>26</v>
      </c>
      <c r="M28" s="740" t="s">
        <v>2297</v>
      </c>
      <c r="N28" s="218"/>
      <c r="O28" s="218"/>
      <c r="P28" s="218"/>
      <c r="Q28" s="218"/>
      <c r="R28" s="218"/>
      <c r="S28" s="218"/>
      <c r="T28" s="218"/>
      <c r="U28" s="247"/>
      <c r="V28" s="218"/>
      <c r="W28" s="218"/>
      <c r="X28" s="194" t="s">
        <v>2294</v>
      </c>
      <c r="Y28" s="194" t="s">
        <v>142</v>
      </c>
      <c r="Z28" s="194">
        <v>1705000</v>
      </c>
      <c r="AA28" s="194"/>
      <c r="AB28" s="194"/>
      <c r="AC28" s="194"/>
      <c r="AD28" s="194"/>
      <c r="AE28" s="194"/>
      <c r="AF28" s="194"/>
      <c r="AG28" s="194"/>
      <c r="AH28" s="194"/>
      <c r="AI28" s="194"/>
      <c r="AJ28" s="194"/>
      <c r="AK28" s="194"/>
      <c r="AL28" s="194"/>
    </row>
    <row r="29" spans="1:38" s="181" customFormat="1" ht="15" hidden="1" customHeight="1">
      <c r="A29" s="71"/>
      <c r="B29" s="71"/>
      <c r="C29" s="86"/>
      <c r="D29" s="826"/>
      <c r="E29" s="828"/>
      <c r="F29" s="831"/>
      <c r="G29" s="832"/>
      <c r="H29" s="833"/>
      <c r="I29" s="835"/>
      <c r="J29" s="825"/>
      <c r="K29" s="187" t="s">
        <v>141</v>
      </c>
      <c r="L29" s="197"/>
      <c r="M29" s="214" t="s">
        <v>141</v>
      </c>
      <c r="N29" s="218"/>
      <c r="O29" s="218"/>
      <c r="P29" s="218"/>
      <c r="Q29" s="218"/>
      <c r="R29" s="218"/>
      <c r="S29" s="218"/>
      <c r="T29" s="218"/>
      <c r="U29" s="247"/>
      <c r="V29" s="218"/>
      <c r="W29" s="218"/>
      <c r="X29" s="194"/>
      <c r="Y29" s="194"/>
      <c r="Z29" s="194"/>
      <c r="AA29" s="194"/>
      <c r="AB29" s="194"/>
      <c r="AC29" s="194"/>
      <c r="AD29" s="194"/>
      <c r="AE29" s="194"/>
      <c r="AF29" s="194"/>
      <c r="AG29" s="194"/>
      <c r="AH29" s="194"/>
      <c r="AI29" s="194"/>
      <c r="AJ29" s="194"/>
      <c r="AK29" s="194"/>
      <c r="AL29" s="194"/>
    </row>
    <row r="30" spans="1:38" s="181" customFormat="1" ht="15" hidden="1" customHeight="1">
      <c r="A30" s="71"/>
      <c r="B30" s="71"/>
      <c r="C30" s="86"/>
      <c r="D30" s="826"/>
      <c r="E30" s="829"/>
      <c r="F30" s="825"/>
      <c r="G30" s="547"/>
      <c r="H30" s="197" t="s">
        <v>141</v>
      </c>
      <c r="I30" s="611" t="s">
        <v>141</v>
      </c>
      <c r="J30" s="197"/>
      <c r="K30" s="197" t="s">
        <v>141</v>
      </c>
      <c r="L30" s="197"/>
      <c r="M30" s="198"/>
      <c r="N30" s="218"/>
      <c r="O30" s="218"/>
      <c r="P30" s="218"/>
      <c r="Q30" s="218"/>
      <c r="R30" s="218"/>
      <c r="S30" s="218"/>
      <c r="T30" s="218"/>
      <c r="U30" s="247"/>
      <c r="V30" s="218"/>
      <c r="W30" s="218"/>
      <c r="X30" s="194"/>
      <c r="Y30" s="194"/>
      <c r="Z30" s="194"/>
      <c r="AA30" s="194"/>
      <c r="AB30" s="194"/>
      <c r="AC30" s="194"/>
      <c r="AD30" s="194"/>
      <c r="AE30" s="194"/>
      <c r="AF30" s="194"/>
      <c r="AG30" s="194"/>
      <c r="AH30" s="194"/>
      <c r="AI30" s="194"/>
      <c r="AJ30" s="194"/>
      <c r="AK30" s="194"/>
      <c r="AL30" s="194"/>
    </row>
    <row r="31" spans="1:38" ht="15" hidden="1" customHeight="1">
      <c r="A31" s="226"/>
      <c r="B31" s="199"/>
      <c r="C31" s="821"/>
      <c r="D31" s="187"/>
      <c r="E31" s="610" t="s">
        <v>141</v>
      </c>
      <c r="F31" s="197"/>
      <c r="G31" s="197"/>
      <c r="H31" s="197"/>
      <c r="I31" s="197"/>
      <c r="J31" s="197"/>
      <c r="K31" s="197" t="s">
        <v>141</v>
      </c>
      <c r="L31" s="197"/>
      <c r="M31" s="198"/>
    </row>
    <row r="32" spans="1:38" ht="15" customHeight="1">
      <c r="C32" s="821"/>
      <c r="D32" s="230"/>
      <c r="E32" s="230"/>
      <c r="F32" s="230"/>
      <c r="G32" s="230"/>
      <c r="H32" s="230"/>
      <c r="I32" s="230"/>
      <c r="J32" s="230"/>
      <c r="K32" s="230" t="s">
        <v>141</v>
      </c>
      <c r="L32" s="230"/>
      <c r="M32" s="230"/>
    </row>
    <row r="33" spans="12:12" ht="37.5" customHeight="1"/>
    <row r="39" spans="12:12">
      <c r="L39" s="741"/>
    </row>
  </sheetData>
  <sheetProtection password="FA9C" sheet="1" objects="1" scenarios="1" formatColumns="0" formatRows="0"/>
  <dataConsolidate leftLabels="1" link="1"/>
  <mergeCells count="44">
    <mergeCell ref="A18:A19"/>
    <mergeCell ref="D18:E18"/>
    <mergeCell ref="D4:I4"/>
    <mergeCell ref="D5:I5"/>
    <mergeCell ref="E8:F8"/>
    <mergeCell ref="B9:D9"/>
    <mergeCell ref="A6:F7"/>
    <mergeCell ref="B8:D8"/>
    <mergeCell ref="E9:F9"/>
    <mergeCell ref="B10:D10"/>
    <mergeCell ref="E10:F10"/>
    <mergeCell ref="B14:D14"/>
    <mergeCell ref="E11:F11"/>
    <mergeCell ref="B11:D11"/>
    <mergeCell ref="C31:C32"/>
    <mergeCell ref="B12:D12"/>
    <mergeCell ref="B13:D13"/>
    <mergeCell ref="E22:E24"/>
    <mergeCell ref="F22:F24"/>
    <mergeCell ref="D22:D24"/>
    <mergeCell ref="F18:I18"/>
    <mergeCell ref="G22:G23"/>
    <mergeCell ref="H22:H23"/>
    <mergeCell ref="I22:I23"/>
    <mergeCell ref="D25:D27"/>
    <mergeCell ref="E25:E27"/>
    <mergeCell ref="F25:F27"/>
    <mergeCell ref="G25:G26"/>
    <mergeCell ref="H25:H26"/>
    <mergeCell ref="I25:I26"/>
    <mergeCell ref="J22:J23"/>
    <mergeCell ref="J18:M18"/>
    <mergeCell ref="G20:H20"/>
    <mergeCell ref="K20:L20"/>
    <mergeCell ref="K19:L19"/>
    <mergeCell ref="G19:H19"/>
    <mergeCell ref="J25:J26"/>
    <mergeCell ref="D28:D30"/>
    <mergeCell ref="E28:E30"/>
    <mergeCell ref="F28:F30"/>
    <mergeCell ref="G28:G29"/>
    <mergeCell ref="H28:H29"/>
    <mergeCell ref="I28:I29"/>
    <mergeCell ref="J28:J29"/>
  </mergeCells>
  <dataValidations count="3">
    <dataValidation type="textLength" operator="lessThanOrEqual" allowBlank="1" showInputMessage="1" showErrorMessage="1" errorTitle="Ошибка" error="Допускается ввод не более 900 символов!" sqref="E12">
      <formula1>900</formula1>
    </dataValidation>
    <dataValidation type="textLength" operator="lessThan" allowBlank="1" showInputMessage="1" showErrorMessage="1" error="Допускается ввод не более 900 символов!" sqref="M22 M25 M28">
      <formula1>900</formula1>
    </dataValidation>
    <dataValidation type="list" showInputMessage="1" showErrorMessage="1" errorTitle="Ошибка" error="Выберите значение из списка" prompt="Выберите значение из списка" sqref="I22 I25 I28">
      <formula1>DESCRIPTION_TERRITORY</formula1>
    </dataValidation>
  </dataValidations>
  <pageMargins left="0.7" right="0.7" top="0.75" bottom="0.75" header="0.3" footer="0.3"/>
  <pageSetup paperSize="9" orientation="portrait" verticalDpi="12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02">
    <tabColor theme="0" tint="-0.249977111117893"/>
  </sheetPr>
  <dimension ref="A1:U44"/>
  <sheetViews>
    <sheetView showGridLines="0" topLeftCell="C22" zoomScaleNormal="100" workbookViewId="0"/>
  </sheetViews>
  <sheetFormatPr defaultColWidth="10.5703125" defaultRowHeight="15"/>
  <cols>
    <col min="1" max="1" width="9.140625" style="47" hidden="1" customWidth="1"/>
    <col min="2" max="2" width="9.140625" style="33" hidden="1" customWidth="1"/>
    <col min="3" max="3" width="3.7109375" style="52" customWidth="1"/>
    <col min="4" max="4" width="9.7109375" style="33" customWidth="1"/>
    <col min="5" max="5" width="37.7109375" style="33" customWidth="1"/>
    <col min="6" max="6" width="66.85546875" style="33" customWidth="1"/>
    <col min="7" max="7" width="116" style="33" customWidth="1"/>
    <col min="8" max="8" width="93.42578125" style="191" customWidth="1"/>
    <col min="9" max="17" width="10.5703125" style="33"/>
    <col min="18" max="18" width="10.5703125" style="245"/>
    <col min="19" max="16384" width="10.5703125" style="33"/>
  </cols>
  <sheetData>
    <row r="1" spans="1:21" s="191" customFormat="1" ht="15" hidden="1" customHeight="1">
      <c r="C1" s="233"/>
      <c r="G1" s="191">
        <v>4</v>
      </c>
      <c r="R1" s="246"/>
    </row>
    <row r="2" spans="1:21" s="191" customFormat="1" ht="15" hidden="1" customHeight="1">
      <c r="C2" s="233"/>
      <c r="R2" s="246"/>
    </row>
    <row r="3" spans="1:21" s="191" customFormat="1" ht="15" hidden="1" customHeight="1">
      <c r="C3" s="233"/>
      <c r="R3" s="246"/>
    </row>
    <row r="4" spans="1:21" ht="11.25" customHeight="1">
      <c r="C4" s="86"/>
      <c r="D4" s="87"/>
      <c r="E4" s="87"/>
      <c r="F4" s="87"/>
      <c r="G4" s="87"/>
    </row>
    <row r="5" spans="1:21" ht="22.5" customHeight="1">
      <c r="C5" s="86"/>
      <c r="D5" s="856" t="s">
        <v>244</v>
      </c>
      <c r="E5" s="856"/>
      <c r="F5" s="856"/>
      <c r="G5" s="856"/>
      <c r="H5" s="235"/>
    </row>
    <row r="6" spans="1:21" s="392" customFormat="1" ht="0.95" customHeight="1">
      <c r="A6" s="393"/>
      <c r="C6" s="708"/>
      <c r="D6" s="857"/>
      <c r="E6" s="857"/>
      <c r="F6" s="857"/>
      <c r="G6" s="857"/>
      <c r="H6" s="526"/>
    </row>
    <row r="7" spans="1:21" s="714" customFormat="1">
      <c r="D7" s="350"/>
      <c r="E7" s="315"/>
      <c r="F7" s="315"/>
      <c r="G7" s="315"/>
      <c r="U7" s="252"/>
    </row>
    <row r="8" spans="1:21" s="71" customFormat="1">
      <c r="C8" s="134">
        <v>22</v>
      </c>
      <c r="D8" s="858" t="s">
        <v>236</v>
      </c>
      <c r="E8" s="859"/>
      <c r="F8" s="859"/>
      <c r="G8" s="860"/>
      <c r="U8" s="257"/>
    </row>
    <row r="9" spans="1:21" s="631" customFormat="1" ht="11.25" customHeight="1">
      <c r="A9" s="633"/>
      <c r="C9" s="52"/>
      <c r="D9" s="861" t="s">
        <v>225</v>
      </c>
      <c r="E9" s="861"/>
      <c r="F9" s="861"/>
      <c r="G9" s="862" t="s">
        <v>226</v>
      </c>
      <c r="H9" s="635"/>
      <c r="R9" s="245"/>
    </row>
    <row r="10" spans="1:21" s="631" customFormat="1" ht="11.25" customHeight="1">
      <c r="A10" s="633" t="s">
        <v>459</v>
      </c>
      <c r="C10" s="52"/>
      <c r="D10" s="730" t="s">
        <v>25</v>
      </c>
      <c r="E10" s="328"/>
      <c r="F10" s="329" t="s">
        <v>215</v>
      </c>
      <c r="G10" s="863"/>
      <c r="H10" s="635"/>
      <c r="R10" s="245"/>
    </row>
    <row r="11" spans="1:21" s="631" customFormat="1" ht="12" customHeight="1">
      <c r="A11" s="633"/>
      <c r="C11" s="52"/>
      <c r="D11" s="346" t="s">
        <v>26</v>
      </c>
      <c r="E11" s="330">
        <v>2</v>
      </c>
      <c r="F11" s="331">
        <v>3</v>
      </c>
      <c r="G11" s="332">
        <v>4</v>
      </c>
      <c r="H11" s="635"/>
      <c r="R11" s="245"/>
    </row>
    <row r="12" spans="1:21" s="631" customFormat="1">
      <c r="A12" s="633"/>
      <c r="C12" s="52"/>
      <c r="D12" s="727">
        <v>1</v>
      </c>
      <c r="E12" s="334" t="s">
        <v>245</v>
      </c>
      <c r="F12" s="352" t="str">
        <f>IF(form_up_date="","",form_up_date)</f>
        <v>15.04.2019</v>
      </c>
      <c r="G12" s="354" t="s">
        <v>246</v>
      </c>
      <c r="H12" s="635"/>
      <c r="R12" s="245"/>
    </row>
    <row r="13" spans="1:21" s="631" customFormat="1" ht="45">
      <c r="A13" s="633"/>
      <c r="C13" s="52"/>
      <c r="D13" s="727" t="s">
        <v>257</v>
      </c>
      <c r="E13" s="334" t="s">
        <v>247</v>
      </c>
      <c r="F13" s="352" t="s">
        <v>2297</v>
      </c>
      <c r="G13" s="335" t="s">
        <v>318</v>
      </c>
      <c r="H13" s="635"/>
      <c r="R13" s="245"/>
    </row>
    <row r="14" spans="1:21" s="631" customFormat="1" ht="22.5">
      <c r="A14" s="633"/>
      <c r="C14" s="52"/>
      <c r="D14" s="727" t="s">
        <v>258</v>
      </c>
      <c r="E14" s="334" t="s">
        <v>248</v>
      </c>
      <c r="F14" s="352" t="s">
        <v>769</v>
      </c>
      <c r="G14" s="354" t="s">
        <v>249</v>
      </c>
      <c r="H14" s="635"/>
      <c r="R14" s="245"/>
    </row>
    <row r="15" spans="1:21" s="631" customFormat="1" ht="22.5">
      <c r="A15" s="633"/>
      <c r="C15" s="52"/>
      <c r="D15" s="727" t="s">
        <v>259</v>
      </c>
      <c r="E15" s="334" t="s">
        <v>250</v>
      </c>
      <c r="F15" s="353" t="s">
        <v>251</v>
      </c>
      <c r="G15" s="335"/>
      <c r="H15" s="635"/>
      <c r="R15" s="245"/>
    </row>
    <row r="16" spans="1:21" s="631" customFormat="1">
      <c r="A16" s="633"/>
      <c r="C16" s="52"/>
      <c r="D16" s="333" t="str">
        <f>D15&amp;".1"</f>
        <v>4.1.1</v>
      </c>
      <c r="E16" s="336" t="s">
        <v>3</v>
      </c>
      <c r="F16" s="352" t="str">
        <f>IF(region_name="","",region_name)</f>
        <v>Ростовская область</v>
      </c>
      <c r="G16" s="354" t="s">
        <v>252</v>
      </c>
      <c r="H16" s="635"/>
      <c r="R16" s="245"/>
    </row>
    <row r="17" spans="1:21" s="631" customFormat="1" ht="22.5">
      <c r="A17" s="633"/>
      <c r="C17" s="52"/>
      <c r="D17" s="727" t="s">
        <v>260</v>
      </c>
      <c r="E17" s="337" t="s">
        <v>253</v>
      </c>
      <c r="F17" s="352" t="s">
        <v>1589</v>
      </c>
      <c r="G17" s="355" t="s">
        <v>254</v>
      </c>
      <c r="H17" s="635"/>
      <c r="R17" s="245"/>
    </row>
    <row r="18" spans="1:21" s="631" customFormat="1" ht="56.25">
      <c r="A18" s="633"/>
      <c r="C18" s="52"/>
      <c r="D18" s="727" t="s">
        <v>261</v>
      </c>
      <c r="E18" s="338" t="s">
        <v>255</v>
      </c>
      <c r="F18" s="352" t="s">
        <v>2301</v>
      </c>
      <c r="G18" s="345" t="s">
        <v>317</v>
      </c>
      <c r="H18" s="635"/>
      <c r="R18" s="245"/>
    </row>
    <row r="19" spans="1:21" s="714" customFormat="1">
      <c r="D19" s="350"/>
      <c r="E19" s="315"/>
      <c r="F19" s="315"/>
      <c r="G19" s="315"/>
      <c r="U19" s="252"/>
    </row>
    <row r="20" spans="1:21" s="71" customFormat="1">
      <c r="C20" s="134">
        <v>25</v>
      </c>
      <c r="D20" s="858" t="s">
        <v>236</v>
      </c>
      <c r="E20" s="859"/>
      <c r="F20" s="859"/>
      <c r="G20" s="860"/>
      <c r="U20" s="257"/>
    </row>
    <row r="21" spans="1:21" s="631" customFormat="1" ht="11.25" customHeight="1">
      <c r="A21" s="633"/>
      <c r="C21" s="52"/>
      <c r="D21" s="861" t="s">
        <v>225</v>
      </c>
      <c r="E21" s="861"/>
      <c r="F21" s="861"/>
      <c r="G21" s="862" t="s">
        <v>226</v>
      </c>
      <c r="H21" s="635"/>
      <c r="R21" s="245"/>
    </row>
    <row r="22" spans="1:21" s="631" customFormat="1" ht="11.25" customHeight="1">
      <c r="A22" s="633" t="s">
        <v>459</v>
      </c>
      <c r="C22" s="52"/>
      <c r="D22" s="730" t="s">
        <v>25</v>
      </c>
      <c r="E22" s="328"/>
      <c r="F22" s="329" t="s">
        <v>215</v>
      </c>
      <c r="G22" s="863"/>
      <c r="H22" s="635"/>
      <c r="R22" s="245"/>
    </row>
    <row r="23" spans="1:21" s="631" customFormat="1" ht="12" customHeight="1">
      <c r="A23" s="633"/>
      <c r="C23" s="52"/>
      <c r="D23" s="346" t="s">
        <v>26</v>
      </c>
      <c r="E23" s="330">
        <v>2</v>
      </c>
      <c r="F23" s="331">
        <v>3</v>
      </c>
      <c r="G23" s="332">
        <v>4</v>
      </c>
      <c r="H23" s="635"/>
      <c r="R23" s="245"/>
    </row>
    <row r="24" spans="1:21" s="631" customFormat="1">
      <c r="A24" s="633"/>
      <c r="C24" s="52"/>
      <c r="D24" s="727">
        <v>1</v>
      </c>
      <c r="E24" s="334" t="s">
        <v>245</v>
      </c>
      <c r="F24" s="352" t="str">
        <f>IF(form_up_date="","",form_up_date)</f>
        <v>15.04.2019</v>
      </c>
      <c r="G24" s="354" t="s">
        <v>246</v>
      </c>
      <c r="H24" s="635"/>
      <c r="R24" s="245"/>
    </row>
    <row r="25" spans="1:21" s="631" customFormat="1" ht="45">
      <c r="A25" s="633"/>
      <c r="C25" s="52"/>
      <c r="D25" s="727" t="s">
        <v>257</v>
      </c>
      <c r="E25" s="334" t="s">
        <v>247</v>
      </c>
      <c r="F25" s="352" t="s">
        <v>2297</v>
      </c>
      <c r="G25" s="335" t="s">
        <v>318</v>
      </c>
      <c r="H25" s="635"/>
      <c r="R25" s="245"/>
    </row>
    <row r="26" spans="1:21" s="631" customFormat="1" ht="22.5">
      <c r="A26" s="633"/>
      <c r="C26" s="52"/>
      <c r="D26" s="727" t="s">
        <v>258</v>
      </c>
      <c r="E26" s="334" t="s">
        <v>248</v>
      </c>
      <c r="F26" s="352" t="s">
        <v>2295</v>
      </c>
      <c r="G26" s="354" t="s">
        <v>249</v>
      </c>
      <c r="H26" s="635"/>
      <c r="R26" s="245"/>
    </row>
    <row r="27" spans="1:21" s="631" customFormat="1" ht="22.5">
      <c r="A27" s="633"/>
      <c r="C27" s="52"/>
      <c r="D27" s="727" t="s">
        <v>259</v>
      </c>
      <c r="E27" s="334" t="s">
        <v>250</v>
      </c>
      <c r="F27" s="353" t="s">
        <v>251</v>
      </c>
      <c r="G27" s="335"/>
      <c r="H27" s="635"/>
      <c r="R27" s="245"/>
    </row>
    <row r="28" spans="1:21" s="631" customFormat="1">
      <c r="A28" s="633"/>
      <c r="C28" s="52"/>
      <c r="D28" s="333" t="str">
        <f>D27&amp;".1"</f>
        <v>4.1.1</v>
      </c>
      <c r="E28" s="336" t="s">
        <v>3</v>
      </c>
      <c r="F28" s="352" t="str">
        <f>IF(region_name="","",region_name)</f>
        <v>Ростовская область</v>
      </c>
      <c r="G28" s="354" t="s">
        <v>252</v>
      </c>
      <c r="H28" s="635"/>
      <c r="R28" s="245"/>
    </row>
    <row r="29" spans="1:21" s="631" customFormat="1" ht="22.5">
      <c r="A29" s="633"/>
      <c r="C29" s="52"/>
      <c r="D29" s="727" t="s">
        <v>260</v>
      </c>
      <c r="E29" s="337" t="s">
        <v>253</v>
      </c>
      <c r="F29" s="352" t="s">
        <v>1589</v>
      </c>
      <c r="G29" s="355" t="s">
        <v>254</v>
      </c>
      <c r="H29" s="635"/>
      <c r="R29" s="245"/>
    </row>
    <row r="30" spans="1:21" s="631" customFormat="1" ht="56.25">
      <c r="A30" s="633"/>
      <c r="C30" s="52"/>
      <c r="D30" s="727" t="s">
        <v>261</v>
      </c>
      <c r="E30" s="338" t="s">
        <v>255</v>
      </c>
      <c r="F30" s="352" t="s">
        <v>2301</v>
      </c>
      <c r="G30" s="345" t="s">
        <v>317</v>
      </c>
      <c r="H30" s="635"/>
      <c r="R30" s="245"/>
    </row>
    <row r="31" spans="1:21" s="714" customFormat="1">
      <c r="D31" s="350"/>
      <c r="E31" s="315"/>
      <c r="F31" s="315"/>
      <c r="G31" s="315"/>
      <c r="U31" s="252"/>
    </row>
    <row r="32" spans="1:21" s="71" customFormat="1">
      <c r="C32" s="134">
        <v>28</v>
      </c>
      <c r="D32" s="858" t="s">
        <v>236</v>
      </c>
      <c r="E32" s="859"/>
      <c r="F32" s="859"/>
      <c r="G32" s="860"/>
      <c r="U32" s="257"/>
    </row>
    <row r="33" spans="1:18" s="631" customFormat="1" ht="11.25" customHeight="1">
      <c r="A33" s="633"/>
      <c r="C33" s="52"/>
      <c r="D33" s="861" t="s">
        <v>225</v>
      </c>
      <c r="E33" s="861"/>
      <c r="F33" s="861"/>
      <c r="G33" s="862" t="s">
        <v>226</v>
      </c>
      <c r="H33" s="635"/>
      <c r="R33" s="245"/>
    </row>
    <row r="34" spans="1:18" s="631" customFormat="1" ht="11.25" customHeight="1">
      <c r="A34" s="633" t="s">
        <v>459</v>
      </c>
      <c r="C34" s="52"/>
      <c r="D34" s="730" t="s">
        <v>25</v>
      </c>
      <c r="E34" s="328"/>
      <c r="F34" s="329" t="s">
        <v>215</v>
      </c>
      <c r="G34" s="863"/>
      <c r="H34" s="635"/>
      <c r="R34" s="245"/>
    </row>
    <row r="35" spans="1:18" s="631" customFormat="1" ht="12" customHeight="1">
      <c r="A35" s="633"/>
      <c r="C35" s="52"/>
      <c r="D35" s="346" t="s">
        <v>26</v>
      </c>
      <c r="E35" s="330">
        <v>2</v>
      </c>
      <c r="F35" s="331">
        <v>3</v>
      </c>
      <c r="G35" s="332">
        <v>4</v>
      </c>
      <c r="H35" s="635"/>
      <c r="R35" s="245"/>
    </row>
    <row r="36" spans="1:18" s="631" customFormat="1">
      <c r="A36" s="633"/>
      <c r="C36" s="52"/>
      <c r="D36" s="727">
        <v>1</v>
      </c>
      <c r="E36" s="334" t="s">
        <v>245</v>
      </c>
      <c r="F36" s="352" t="str">
        <f>IF(form_up_date="","",form_up_date)</f>
        <v>15.04.2019</v>
      </c>
      <c r="G36" s="354" t="s">
        <v>246</v>
      </c>
      <c r="H36" s="635"/>
      <c r="R36" s="245"/>
    </row>
    <row r="37" spans="1:18" s="631" customFormat="1" ht="45">
      <c r="A37" s="633"/>
      <c r="C37" s="52"/>
      <c r="D37" s="727" t="s">
        <v>257</v>
      </c>
      <c r="E37" s="334" t="s">
        <v>247</v>
      </c>
      <c r="F37" s="352" t="s">
        <v>2297</v>
      </c>
      <c r="G37" s="335" t="s">
        <v>318</v>
      </c>
      <c r="H37" s="635"/>
      <c r="R37" s="245"/>
    </row>
    <row r="38" spans="1:18" s="631" customFormat="1" ht="22.5">
      <c r="A38" s="633"/>
      <c r="C38" s="52"/>
      <c r="D38" s="727" t="s">
        <v>258</v>
      </c>
      <c r="E38" s="334" t="s">
        <v>248</v>
      </c>
      <c r="F38" s="352" t="s">
        <v>2293</v>
      </c>
      <c r="G38" s="354" t="s">
        <v>249</v>
      </c>
      <c r="H38" s="635"/>
      <c r="R38" s="245"/>
    </row>
    <row r="39" spans="1:18" s="631" customFormat="1" ht="22.5">
      <c r="A39" s="633"/>
      <c r="C39" s="52"/>
      <c r="D39" s="727" t="s">
        <v>259</v>
      </c>
      <c r="E39" s="334" t="s">
        <v>250</v>
      </c>
      <c r="F39" s="353" t="s">
        <v>251</v>
      </c>
      <c r="G39" s="335"/>
      <c r="H39" s="635"/>
      <c r="R39" s="245"/>
    </row>
    <row r="40" spans="1:18" s="631" customFormat="1">
      <c r="A40" s="633"/>
      <c r="C40" s="52"/>
      <c r="D40" s="333" t="str">
        <f>D39&amp;".1"</f>
        <v>4.1.1</v>
      </c>
      <c r="E40" s="336" t="s">
        <v>3</v>
      </c>
      <c r="F40" s="352" t="str">
        <f>IF(region_name="","",region_name)</f>
        <v>Ростовская область</v>
      </c>
      <c r="G40" s="354" t="s">
        <v>252</v>
      </c>
      <c r="H40" s="635"/>
      <c r="R40" s="245"/>
    </row>
    <row r="41" spans="1:18" s="631" customFormat="1" ht="22.5">
      <c r="A41" s="633"/>
      <c r="C41" s="52"/>
      <c r="D41" s="727" t="s">
        <v>260</v>
      </c>
      <c r="E41" s="337" t="s">
        <v>253</v>
      </c>
      <c r="F41" s="352" t="s">
        <v>1589</v>
      </c>
      <c r="G41" s="355" t="s">
        <v>254</v>
      </c>
      <c r="H41" s="635"/>
      <c r="R41" s="245"/>
    </row>
    <row r="42" spans="1:18" s="631" customFormat="1" ht="56.25">
      <c r="A42" s="633"/>
      <c r="C42" s="52"/>
      <c r="D42" s="727" t="s">
        <v>261</v>
      </c>
      <c r="E42" s="338" t="s">
        <v>255</v>
      </c>
      <c r="F42" s="352" t="s">
        <v>2301</v>
      </c>
      <c r="G42" s="345" t="s">
        <v>317</v>
      </c>
      <c r="H42" s="635"/>
      <c r="R42" s="245"/>
    </row>
    <row r="43" spans="1:18">
      <c r="D43" s="339"/>
      <c r="E43" s="340"/>
      <c r="F43" s="341"/>
      <c r="G43" s="342"/>
    </row>
    <row r="44" spans="1:18">
      <c r="D44" s="343"/>
      <c r="E44" s="855" t="s">
        <v>256</v>
      </c>
      <c r="F44" s="855"/>
      <c r="G44" s="344"/>
    </row>
  </sheetData>
  <sheetProtection password="FA9C" sheet="1" objects="1" scenarios="1" formatColumns="0" formatRows="0"/>
  <mergeCells count="12">
    <mergeCell ref="E44:F44"/>
    <mergeCell ref="D5:G5"/>
    <mergeCell ref="D6:G6"/>
    <mergeCell ref="D8:G8"/>
    <mergeCell ref="D9:F9"/>
    <mergeCell ref="G9:G10"/>
    <mergeCell ref="D20:G20"/>
    <mergeCell ref="D21:F21"/>
    <mergeCell ref="G21:G22"/>
    <mergeCell ref="D32:G32"/>
    <mergeCell ref="D33:F33"/>
    <mergeCell ref="G33:G34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G43:G44">
      <formula1>900</formula1>
    </dataValidation>
  </dataValidations>
  <pageMargins left="0.7" right="0.7" top="0.75" bottom="0.75" header="0.3" footer="0.3"/>
  <pageSetup paperSize="9" orientation="portrait" horizontalDpi="4294967293" verticalDpi="0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01">
    <pageSetUpPr fitToPage="1"/>
  </sheetPr>
  <dimension ref="A1:AE288"/>
  <sheetViews>
    <sheetView showGridLines="0" topLeftCell="C20" zoomScale="90" zoomScaleNormal="90" workbookViewId="0">
      <selection activeCell="J46" sqref="J46"/>
    </sheetView>
  </sheetViews>
  <sheetFormatPr defaultRowHeight="10.5" customHeight="1"/>
  <cols>
    <col min="1" max="1" width="19.140625" style="15" hidden="1" customWidth="1"/>
    <col min="2" max="2" width="16.85546875" style="191" hidden="1" customWidth="1"/>
    <col min="3" max="3" width="3.7109375" style="87" customWidth="1"/>
    <col min="4" max="4" width="7.7109375" style="33" customWidth="1"/>
    <col min="5" max="5" width="62.85546875" style="33" customWidth="1"/>
    <col min="6" max="6" width="10.42578125" style="33" customWidth="1"/>
    <col min="7" max="7" width="36.5703125" style="33" customWidth="1"/>
    <col min="8" max="9" width="36.5703125" style="631" customWidth="1"/>
    <col min="10" max="10" width="93.42578125" style="33" customWidth="1"/>
    <col min="11" max="12" width="3.7109375" style="191" customWidth="1"/>
    <col min="13" max="13" width="3.7109375" style="482" customWidth="1"/>
    <col min="14" max="17" width="3.7109375" style="191" customWidth="1"/>
    <col min="18" max="18" width="10.5703125" style="482" customWidth="1"/>
    <col min="19" max="19" width="34.7109375" style="191" customWidth="1"/>
    <col min="20" max="20" width="9.42578125" style="191" customWidth="1"/>
    <col min="21" max="21" width="9.140625" style="453"/>
    <col min="22" max="26" width="9.140625" style="191"/>
    <col min="27" max="31" width="9.140625" style="47"/>
    <col min="32" max="16384" width="9.140625" style="33"/>
  </cols>
  <sheetData>
    <row r="1" spans="1:31" s="476" customFormat="1" ht="10.5" hidden="1" customHeight="1">
      <c r="A1" s="515"/>
      <c r="C1" s="235"/>
      <c r="G1" s="476">
        <v>4</v>
      </c>
      <c r="H1" s="635">
        <v>5</v>
      </c>
      <c r="I1" s="635">
        <v>6</v>
      </c>
      <c r="M1" s="482"/>
      <c r="R1" s="482"/>
    </row>
    <row r="2" spans="1:31" s="476" customFormat="1" ht="22.5" hidden="1">
      <c r="A2" s="477"/>
      <c r="C2" s="516"/>
      <c r="D2" s="514"/>
      <c r="E2" s="450"/>
      <c r="F2" s="513" t="s">
        <v>418</v>
      </c>
      <c r="G2" s="510"/>
      <c r="H2" s="510"/>
      <c r="I2" s="510"/>
      <c r="J2" s="517" t="s">
        <v>579</v>
      </c>
      <c r="K2" s="444"/>
      <c r="M2" s="482"/>
      <c r="R2" s="482"/>
      <c r="U2" s="453"/>
      <c r="AA2" s="47"/>
      <c r="AB2" s="47"/>
      <c r="AC2" s="47"/>
      <c r="AD2" s="47"/>
      <c r="AE2" s="47"/>
    </row>
    <row r="3" spans="1:31" s="472" customFormat="1" ht="10.5" hidden="1" customHeight="1">
      <c r="A3" s="477"/>
      <c r="B3" s="476"/>
      <c r="C3" s="474"/>
      <c r="H3" s="631"/>
      <c r="I3" s="631"/>
      <c r="K3" s="476"/>
      <c r="L3" s="476"/>
      <c r="M3" s="482"/>
      <c r="N3" s="476"/>
      <c r="O3" s="476"/>
      <c r="P3" s="476"/>
      <c r="Q3" s="476"/>
      <c r="R3" s="482"/>
      <c r="S3" s="476"/>
      <c r="T3" s="476"/>
      <c r="U3" s="453"/>
      <c r="V3" s="476"/>
      <c r="W3" s="476"/>
      <c r="X3" s="476"/>
      <c r="Y3" s="476"/>
      <c r="Z3" s="476"/>
      <c r="AA3" s="47"/>
      <c r="AB3" s="47"/>
      <c r="AC3" s="47"/>
      <c r="AD3" s="47"/>
      <c r="AE3" s="47"/>
    </row>
    <row r="4" spans="1:31" s="472" customFormat="1" ht="22.5" hidden="1">
      <c r="A4" s="570"/>
      <c r="B4" s="476"/>
      <c r="C4" s="343"/>
      <c r="D4" s="10"/>
      <c r="E4" s="450"/>
      <c r="F4" s="565" t="s">
        <v>618</v>
      </c>
      <c r="G4" s="649"/>
      <c r="H4" s="649"/>
      <c r="I4" s="649"/>
      <c r="J4" s="322" t="s">
        <v>621</v>
      </c>
      <c r="K4" s="444"/>
      <c r="L4" s="476"/>
      <c r="M4" s="482"/>
      <c r="N4" s="476"/>
      <c r="O4" s="476"/>
      <c r="P4" s="476"/>
      <c r="Q4" s="476"/>
      <c r="R4" s="482"/>
      <c r="S4" s="476"/>
      <c r="T4" s="476"/>
      <c r="U4" s="453"/>
      <c r="V4" s="476"/>
      <c r="W4" s="476"/>
      <c r="X4" s="476"/>
      <c r="Y4" s="476"/>
      <c r="Z4" s="476"/>
      <c r="AA4" s="47"/>
      <c r="AB4" s="47"/>
      <c r="AC4" s="47"/>
      <c r="AD4" s="47"/>
      <c r="AE4" s="47"/>
    </row>
    <row r="5" spans="1:31" s="472" customFormat="1" ht="10.5" hidden="1" customHeight="1">
      <c r="A5" s="477"/>
      <c r="B5" s="476"/>
      <c r="C5" s="474"/>
      <c r="H5" s="631"/>
      <c r="I5" s="631"/>
      <c r="K5" s="476"/>
      <c r="L5" s="476"/>
      <c r="M5" s="482"/>
      <c r="N5" s="476"/>
      <c r="O5" s="476"/>
      <c r="P5" s="476"/>
      <c r="Q5" s="476"/>
      <c r="R5" s="482"/>
      <c r="S5" s="476"/>
      <c r="T5" s="476"/>
      <c r="U5" s="453"/>
      <c r="V5" s="476"/>
      <c r="W5" s="476"/>
      <c r="X5" s="476"/>
      <c r="Y5" s="476"/>
      <c r="Z5" s="476"/>
      <c r="AA5" s="47"/>
      <c r="AB5" s="47"/>
      <c r="AC5" s="47"/>
      <c r="AD5" s="47"/>
      <c r="AE5" s="47"/>
    </row>
    <row r="6" spans="1:31" s="472" customFormat="1" ht="22.5" hidden="1">
      <c r="A6" s="865"/>
      <c r="B6" s="482" t="s">
        <v>684</v>
      </c>
      <c r="C6" s="343"/>
      <c r="D6" s="595">
        <f>A6</f>
        <v>0</v>
      </c>
      <c r="E6" s="642"/>
      <c r="F6" s="565" t="s">
        <v>416</v>
      </c>
      <c r="G6" s="637" t="s">
        <v>416</v>
      </c>
      <c r="H6" s="718" t="s">
        <v>416</v>
      </c>
      <c r="I6" s="718" t="s">
        <v>416</v>
      </c>
      <c r="J6" s="322" t="s">
        <v>563</v>
      </c>
      <c r="K6" s="444"/>
      <c r="L6" s="476"/>
      <c r="M6" s="482"/>
      <c r="N6" s="476"/>
      <c r="O6" s="476"/>
      <c r="P6" s="476"/>
      <c r="Q6" s="476"/>
      <c r="R6" s="482"/>
      <c r="S6" s="476"/>
      <c r="T6" s="476"/>
      <c r="U6" s="453"/>
      <c r="V6" s="476"/>
      <c r="W6" s="476"/>
      <c r="X6" s="476"/>
      <c r="Y6" s="476"/>
      <c r="Z6" s="476"/>
      <c r="AA6" s="47"/>
      <c r="AB6" s="47"/>
      <c r="AC6" s="47"/>
      <c r="AD6" s="47"/>
      <c r="AE6" s="47"/>
    </row>
    <row r="7" spans="1:31" s="635" customFormat="1" ht="11.25" hidden="1">
      <c r="A7" s="865"/>
      <c r="C7" s="404"/>
      <c r="D7" s="629"/>
      <c r="E7" s="628" t="s">
        <v>663</v>
      </c>
      <c r="F7" s="627"/>
      <c r="G7" s="627">
        <f>G8*G9+G10</f>
        <v>0</v>
      </c>
      <c r="H7" s="627">
        <f>H8*H9+H10</f>
        <v>0</v>
      </c>
      <c r="I7" s="627">
        <f>I8*I9+I10</f>
        <v>0</v>
      </c>
      <c r="J7" s="626"/>
      <c r="K7" s="482"/>
      <c r="M7" s="482"/>
      <c r="R7" s="482"/>
    </row>
    <row r="8" spans="1:31" s="472" customFormat="1" ht="22.5" hidden="1">
      <c r="A8" s="865"/>
      <c r="B8" s="476"/>
      <c r="C8" s="343"/>
      <c r="D8" s="595" t="str">
        <f>A6&amp;".1"</f>
        <v>.1</v>
      </c>
      <c r="E8" s="605" t="s">
        <v>556</v>
      </c>
      <c r="F8" s="709"/>
      <c r="G8" s="510"/>
      <c r="H8" s="510"/>
      <c r="I8" s="510"/>
      <c r="J8" s="322" t="s">
        <v>564</v>
      </c>
      <c r="K8" s="444"/>
      <c r="L8" s="476"/>
      <c r="M8" s="482"/>
      <c r="N8" s="476"/>
      <c r="O8" s="476"/>
      <c r="P8" s="476"/>
      <c r="Q8" s="476"/>
      <c r="R8" s="482"/>
      <c r="S8" s="476"/>
      <c r="T8" s="476"/>
      <c r="U8" s="453"/>
      <c r="V8" s="476"/>
      <c r="W8" s="476"/>
      <c r="X8" s="476"/>
      <c r="Y8" s="476"/>
      <c r="Z8" s="476"/>
      <c r="AA8" s="47"/>
      <c r="AB8" s="47"/>
      <c r="AC8" s="47"/>
      <c r="AD8" s="47"/>
      <c r="AE8" s="47"/>
    </row>
    <row r="9" spans="1:31" s="472" customFormat="1" ht="18.75" hidden="1">
      <c r="A9" s="865"/>
      <c r="B9" s="476"/>
      <c r="C9" s="343"/>
      <c r="D9" s="595" t="str">
        <f>A6&amp;".2"</f>
        <v>.2</v>
      </c>
      <c r="E9" s="605" t="s">
        <v>557</v>
      </c>
      <c r="F9" s="565" t="s">
        <v>418</v>
      </c>
      <c r="G9" s="510"/>
      <c r="H9" s="510"/>
      <c r="I9" s="510"/>
      <c r="J9" s="322"/>
      <c r="K9" s="444"/>
      <c r="L9" s="476"/>
      <c r="M9" s="482"/>
      <c r="N9" s="476"/>
      <c r="O9" s="476"/>
      <c r="P9" s="476"/>
      <c r="Q9" s="476"/>
      <c r="R9" s="482"/>
      <c r="S9" s="476"/>
      <c r="T9" s="476"/>
      <c r="U9" s="453"/>
      <c r="V9" s="476"/>
      <c r="W9" s="476"/>
      <c r="X9" s="476"/>
      <c r="Y9" s="476"/>
      <c r="Z9" s="476"/>
      <c r="AA9" s="47"/>
      <c r="AB9" s="47"/>
      <c r="AC9" s="47"/>
      <c r="AD9" s="47"/>
      <c r="AE9" s="47"/>
    </row>
    <row r="10" spans="1:31" s="472" customFormat="1" ht="18.75" hidden="1">
      <c r="A10" s="865"/>
      <c r="B10" s="476"/>
      <c r="C10" s="343"/>
      <c r="D10" s="595" t="str">
        <f>A6&amp;".3"</f>
        <v>.3</v>
      </c>
      <c r="E10" s="605" t="s">
        <v>558</v>
      </c>
      <c r="F10" s="565" t="s">
        <v>418</v>
      </c>
      <c r="G10" s="510"/>
      <c r="H10" s="510"/>
      <c r="I10" s="510"/>
      <c r="J10" s="322"/>
      <c r="K10" s="444"/>
      <c r="L10" s="476"/>
      <c r="M10" s="482"/>
      <c r="N10" s="476"/>
      <c r="O10" s="476"/>
      <c r="P10" s="476"/>
      <c r="Q10" s="476"/>
      <c r="R10" s="482"/>
      <c r="S10" s="476"/>
      <c r="T10" s="476"/>
      <c r="U10" s="453"/>
      <c r="V10" s="476"/>
      <c r="W10" s="476"/>
      <c r="X10" s="476"/>
      <c r="Y10" s="476"/>
      <c r="Z10" s="476"/>
      <c r="AA10" s="47"/>
      <c r="AB10" s="47"/>
      <c r="AC10" s="47"/>
      <c r="AD10" s="47"/>
      <c r="AE10" s="47"/>
    </row>
    <row r="11" spans="1:31" s="472" customFormat="1" ht="18.75" hidden="1">
      <c r="A11" s="865"/>
      <c r="B11" s="476"/>
      <c r="C11" s="343"/>
      <c r="D11" s="595" t="str">
        <f>A6&amp;".4"</f>
        <v>.4</v>
      </c>
      <c r="E11" s="605" t="s">
        <v>559</v>
      </c>
      <c r="F11" s="565" t="s">
        <v>416</v>
      </c>
      <c r="G11" s="630"/>
      <c r="H11" s="630"/>
      <c r="I11" s="630"/>
      <c r="J11" s="322"/>
      <c r="K11" s="444"/>
      <c r="L11" s="476"/>
      <c r="M11" s="482"/>
      <c r="N11" s="476"/>
      <c r="O11" s="476"/>
      <c r="P11" s="476"/>
      <c r="Q11" s="476"/>
      <c r="R11" s="482"/>
      <c r="S11" s="476"/>
      <c r="T11" s="476"/>
      <c r="U11" s="453"/>
      <c r="V11" s="476"/>
      <c r="W11" s="476"/>
      <c r="X11" s="476"/>
      <c r="Y11" s="476"/>
      <c r="Z11" s="476"/>
      <c r="AA11" s="47"/>
      <c r="AB11" s="47"/>
      <c r="AC11" s="47"/>
      <c r="AD11" s="47"/>
      <c r="AE11" s="47"/>
    </row>
    <row r="12" spans="1:31" s="631" customFormat="1" ht="10.5" hidden="1" customHeight="1">
      <c r="A12" s="636"/>
      <c r="B12" s="635"/>
      <c r="C12" s="474"/>
      <c r="K12" s="635"/>
      <c r="L12" s="635"/>
      <c r="M12" s="482"/>
      <c r="N12" s="635"/>
      <c r="O12" s="635"/>
      <c r="P12" s="635"/>
      <c r="Q12" s="635"/>
      <c r="R12" s="482"/>
      <c r="S12" s="635"/>
      <c r="T12" s="635"/>
      <c r="U12" s="453"/>
      <c r="V12" s="635"/>
      <c r="W12" s="635"/>
      <c r="X12" s="635"/>
      <c r="Y12" s="635"/>
      <c r="Z12" s="635"/>
      <c r="AA12" s="633"/>
      <c r="AB12" s="633"/>
      <c r="AC12" s="633"/>
      <c r="AD12" s="633"/>
      <c r="AE12" s="633"/>
    </row>
    <row r="13" spans="1:31" s="631" customFormat="1" ht="22.5" hidden="1">
      <c r="A13" s="636"/>
      <c r="B13" s="635"/>
      <c r="C13" s="343"/>
      <c r="D13" s="10"/>
      <c r="E13" s="450"/>
      <c r="F13" s="637" t="s">
        <v>664</v>
      </c>
      <c r="G13" s="649"/>
      <c r="H13" s="649"/>
      <c r="I13" s="649"/>
      <c r="J13" s="322" t="s">
        <v>682</v>
      </c>
      <c r="K13" s="444"/>
      <c r="L13" s="635"/>
      <c r="M13" s="482"/>
      <c r="N13" s="635"/>
      <c r="O13" s="635"/>
      <c r="P13" s="635"/>
      <c r="Q13" s="635"/>
      <c r="R13" s="482"/>
      <c r="S13" s="635"/>
      <c r="T13" s="635"/>
      <c r="U13" s="453"/>
      <c r="V13" s="635"/>
      <c r="W13" s="635"/>
      <c r="X13" s="635"/>
      <c r="Y13" s="635"/>
      <c r="Z13" s="635"/>
      <c r="AA13" s="633"/>
      <c r="AB13" s="633"/>
      <c r="AC13" s="633"/>
      <c r="AD13" s="633"/>
      <c r="AE13" s="633"/>
    </row>
    <row r="14" spans="1:31" s="631" customFormat="1" ht="10.5" hidden="1" customHeight="1">
      <c r="A14" s="636"/>
      <c r="B14" s="635"/>
      <c r="C14" s="474"/>
      <c r="K14" s="635"/>
      <c r="L14" s="635"/>
      <c r="M14" s="482"/>
      <c r="N14" s="635"/>
      <c r="O14" s="635"/>
      <c r="P14" s="635"/>
      <c r="Q14" s="635"/>
      <c r="R14" s="482"/>
      <c r="S14" s="635"/>
      <c r="T14" s="635"/>
      <c r="U14" s="453"/>
      <c r="V14" s="635"/>
      <c r="W14" s="635"/>
      <c r="X14" s="635"/>
      <c r="Y14" s="635"/>
      <c r="Z14" s="635"/>
      <c r="AA14" s="633"/>
      <c r="AB14" s="633"/>
      <c r="AC14" s="633"/>
      <c r="AD14" s="633"/>
      <c r="AE14" s="633"/>
    </row>
    <row r="15" spans="1:31" s="631" customFormat="1" ht="22.5" hidden="1">
      <c r="A15" s="636"/>
      <c r="B15" s="635"/>
      <c r="C15" s="343"/>
      <c r="D15" s="10"/>
      <c r="E15" s="450"/>
      <c r="F15" s="637" t="s">
        <v>664</v>
      </c>
      <c r="G15" s="649"/>
      <c r="H15" s="649"/>
      <c r="I15" s="649"/>
      <c r="J15" s="322" t="s">
        <v>681</v>
      </c>
      <c r="K15" s="444"/>
      <c r="L15" s="635"/>
      <c r="M15" s="482"/>
      <c r="N15" s="635"/>
      <c r="O15" s="635"/>
      <c r="P15" s="635"/>
      <c r="Q15" s="635"/>
      <c r="R15" s="482"/>
      <c r="S15" s="635"/>
      <c r="T15" s="635"/>
      <c r="U15" s="453"/>
      <c r="V15" s="635"/>
      <c r="W15" s="635"/>
      <c r="X15" s="635"/>
      <c r="Y15" s="635"/>
      <c r="Z15" s="635"/>
      <c r="AA15" s="633"/>
      <c r="AB15" s="633"/>
      <c r="AC15" s="633"/>
      <c r="AD15" s="633"/>
      <c r="AE15" s="633"/>
    </row>
    <row r="16" spans="1:31" s="631" customFormat="1" ht="10.5" hidden="1" customHeight="1">
      <c r="A16" s="703"/>
      <c r="B16" s="635"/>
      <c r="C16" s="474"/>
      <c r="K16" s="635"/>
      <c r="L16" s="635"/>
      <c r="M16" s="482"/>
      <c r="N16" s="635"/>
      <c r="O16" s="635"/>
      <c r="P16" s="635"/>
      <c r="Q16" s="635"/>
      <c r="R16" s="482"/>
      <c r="S16" s="635"/>
      <c r="T16" s="635"/>
      <c r="U16" s="453"/>
      <c r="V16" s="635"/>
      <c r="W16" s="635"/>
      <c r="X16" s="635"/>
      <c r="Y16" s="635"/>
      <c r="Z16" s="635"/>
      <c r="AA16" s="633"/>
      <c r="AB16" s="633"/>
      <c r="AC16" s="633"/>
      <c r="AD16" s="633"/>
      <c r="AE16" s="633"/>
    </row>
    <row r="17" spans="1:31" s="631" customFormat="1" ht="18.75" hidden="1">
      <c r="A17" s="703"/>
      <c r="B17" s="635"/>
      <c r="C17" s="343"/>
      <c r="D17" s="10"/>
      <c r="E17" s="450"/>
      <c r="F17" s="701" t="s">
        <v>594</v>
      </c>
      <c r="G17" s="510"/>
      <c r="H17" s="510"/>
      <c r="I17" s="510"/>
      <c r="J17" s="322" t="s">
        <v>778</v>
      </c>
      <c r="K17" s="444"/>
      <c r="L17" s="635"/>
      <c r="M17" s="482"/>
      <c r="N17" s="635"/>
      <c r="O17" s="635"/>
      <c r="P17" s="635"/>
      <c r="Q17" s="635"/>
      <c r="R17" s="482"/>
      <c r="S17" s="635"/>
      <c r="T17" s="635"/>
      <c r="U17" s="453"/>
      <c r="V17" s="635"/>
      <c r="W17" s="635"/>
      <c r="X17" s="635"/>
      <c r="Y17" s="635"/>
      <c r="Z17" s="635"/>
      <c r="AA17" s="633"/>
      <c r="AB17" s="633"/>
      <c r="AC17" s="633"/>
      <c r="AD17" s="633"/>
      <c r="AE17" s="633"/>
    </row>
    <row r="18" spans="1:31" s="472" customFormat="1" ht="10.5" hidden="1" customHeight="1">
      <c r="A18" s="477"/>
      <c r="B18" s="476"/>
      <c r="C18" s="474"/>
      <c r="H18" s="631"/>
      <c r="I18" s="631"/>
      <c r="K18" s="476"/>
      <c r="L18" s="476"/>
      <c r="M18" s="482"/>
      <c r="N18" s="476"/>
      <c r="O18" s="476"/>
      <c r="P18" s="476"/>
      <c r="Q18" s="476"/>
      <c r="R18" s="482"/>
      <c r="S18" s="476"/>
      <c r="T18" s="476"/>
      <c r="U18" s="453"/>
      <c r="V18" s="476"/>
      <c r="W18" s="476"/>
      <c r="X18" s="476"/>
      <c r="Y18" s="476"/>
      <c r="Z18" s="476"/>
      <c r="AA18" s="47"/>
      <c r="AB18" s="47"/>
      <c r="AC18" s="47"/>
      <c r="AD18" s="47"/>
      <c r="AE18" s="47"/>
    </row>
    <row r="19" spans="1:31" s="47" customFormat="1" ht="10.5" hidden="1" customHeight="1">
      <c r="A19" s="15"/>
      <c r="B19" s="191"/>
      <c r="C19" s="14"/>
      <c r="H19" s="633"/>
      <c r="I19" s="633"/>
      <c r="J19" s="47">
        <v>4</v>
      </c>
      <c r="K19" s="191"/>
      <c r="L19" s="191"/>
      <c r="M19" s="482"/>
      <c r="N19" s="191"/>
      <c r="O19" s="191"/>
      <c r="P19" s="191"/>
      <c r="Q19" s="191"/>
      <c r="R19" s="482"/>
      <c r="S19" s="191"/>
      <c r="T19" s="191"/>
      <c r="U19" s="453"/>
      <c r="V19" s="191"/>
      <c r="W19" s="191"/>
      <c r="X19" s="191"/>
      <c r="Y19" s="191"/>
      <c r="Z19" s="191"/>
    </row>
    <row r="20" spans="1:31" ht="3" customHeight="1"/>
    <row r="21" spans="1:31" ht="79.5" customHeight="1">
      <c r="D21" s="866" t="s">
        <v>552</v>
      </c>
      <c r="E21" s="867"/>
      <c r="F21" s="868"/>
      <c r="G21" s="13"/>
      <c r="H21" s="13"/>
      <c r="I21" s="13"/>
      <c r="J21" s="12"/>
    </row>
    <row r="22" spans="1:31" ht="10.5" hidden="1" customHeight="1"/>
    <row r="23" spans="1:31" ht="3" customHeight="1">
      <c r="G23" s="524">
        <v>22</v>
      </c>
      <c r="H23" s="524">
        <v>25</v>
      </c>
      <c r="I23" s="524">
        <v>28</v>
      </c>
    </row>
    <row r="24" spans="1:31" ht="18" customHeight="1">
      <c r="D24" s="806" t="s">
        <v>225</v>
      </c>
      <c r="E24" s="806"/>
      <c r="F24" s="806"/>
      <c r="G24" s="806"/>
      <c r="H24" s="718"/>
      <c r="I24" s="718"/>
      <c r="J24" s="806" t="s">
        <v>226</v>
      </c>
    </row>
    <row r="25" spans="1:31" ht="155.25" customHeight="1">
      <c r="D25" s="806" t="s">
        <v>25</v>
      </c>
      <c r="E25" s="869" t="s">
        <v>243</v>
      </c>
      <c r="F25" s="869" t="s">
        <v>154</v>
      </c>
      <c r="G25" s="324" t="s">
        <v>2298</v>
      </c>
      <c r="H25" s="724" t="s">
        <v>2299</v>
      </c>
      <c r="I25" s="724" t="s">
        <v>2300</v>
      </c>
      <c r="J25" s="806"/>
    </row>
    <row r="26" spans="1:31" ht="21" customHeight="1">
      <c r="D26" s="806"/>
      <c r="E26" s="869"/>
      <c r="F26" s="869"/>
      <c r="G26" s="383" t="s">
        <v>215</v>
      </c>
      <c r="H26" s="723" t="s">
        <v>215</v>
      </c>
      <c r="I26" s="723" t="s">
        <v>215</v>
      </c>
      <c r="J26" s="806"/>
    </row>
    <row r="27" spans="1:31" ht="11.25">
      <c r="D27" s="454" t="s">
        <v>26</v>
      </c>
      <c r="E27" s="454" t="s">
        <v>0</v>
      </c>
      <c r="F27" s="454" t="s">
        <v>1</v>
      </c>
      <c r="G27" s="455">
        <f>G1</f>
        <v>4</v>
      </c>
      <c r="H27" s="455">
        <f>H1</f>
        <v>5</v>
      </c>
      <c r="I27" s="455">
        <f>I1</f>
        <v>6</v>
      </c>
      <c r="J27" s="455"/>
    </row>
    <row r="28" spans="1:31" ht="33.75">
      <c r="C28" s="343"/>
      <c r="D28" s="10" t="s">
        <v>26</v>
      </c>
      <c r="E28" s="267" t="s">
        <v>415</v>
      </c>
      <c r="F28" s="381" t="s">
        <v>416</v>
      </c>
      <c r="G28" s="445" t="str">
        <f>IF(buhg_flag="да",IF(dateBuhg="","Не указана",dateBuhg),"Не осуществлялась")</f>
        <v>31.03.2019</v>
      </c>
      <c r="H28" s="445" t="str">
        <f>IF(buhg_flag="да",IF(dateBuhg="","Не указана",dateBuhg),"Не осуществлялась")</f>
        <v>31.03.2019</v>
      </c>
      <c r="I28" s="445" t="str">
        <f>IF(buhg_flag="да",IF(dateBuhg="","Не указана",dateBuhg),"Не осуществлялась")</f>
        <v>31.03.2019</v>
      </c>
      <c r="J28" s="322" t="s">
        <v>417</v>
      </c>
      <c r="K28" s="444"/>
    </row>
    <row r="29" spans="1:31" ht="18.75">
      <c r="C29" s="343"/>
      <c r="D29" s="10" t="s">
        <v>0</v>
      </c>
      <c r="E29" s="267" t="s">
        <v>553</v>
      </c>
      <c r="F29" s="381" t="s">
        <v>418</v>
      </c>
      <c r="G29" s="639">
        <v>246455.64</v>
      </c>
      <c r="H29" s="639">
        <v>291711.90999999997</v>
      </c>
      <c r="I29" s="639">
        <v>122.94</v>
      </c>
      <c r="J29" s="322" t="s">
        <v>561</v>
      </c>
      <c r="K29" s="444"/>
    </row>
    <row r="30" spans="1:31" ht="22.5">
      <c r="C30" s="343"/>
      <c r="D30" s="10" t="s">
        <v>1</v>
      </c>
      <c r="E30" s="267" t="s">
        <v>420</v>
      </c>
      <c r="F30" s="381" t="s">
        <v>418</v>
      </c>
      <c r="G30" s="8">
        <f>SUM(G31:G32,G45,G48:G56,G59,G62,G66)</f>
        <v>255086.4858592099</v>
      </c>
      <c r="H30" s="8">
        <f>SUM(H31:H32,H45,H48:H56,H59,H62,H66)</f>
        <v>413426.44328391046</v>
      </c>
      <c r="I30" s="8">
        <f>SUM(I31:I32,I45,I48:I56,I59,I62,I66)</f>
        <v>241.68782952938935</v>
      </c>
      <c r="J30" s="322" t="s">
        <v>419</v>
      </c>
      <c r="K30" s="444"/>
    </row>
    <row r="31" spans="1:31" ht="22.5">
      <c r="C31" s="343"/>
      <c r="D31" s="10" t="s">
        <v>258</v>
      </c>
      <c r="E31" s="7" t="s">
        <v>554</v>
      </c>
      <c r="F31" s="381" t="s">
        <v>418</v>
      </c>
      <c r="G31" s="639">
        <v>0</v>
      </c>
      <c r="H31" s="639">
        <v>0</v>
      </c>
      <c r="I31" s="639">
        <v>0</v>
      </c>
      <c r="J31" s="322"/>
      <c r="K31" s="444"/>
    </row>
    <row r="32" spans="1:31" s="472" customFormat="1" ht="18.75">
      <c r="A32" s="570"/>
      <c r="B32" s="476"/>
      <c r="C32" s="343"/>
      <c r="D32" s="10" t="s">
        <v>414</v>
      </c>
      <c r="E32" s="568" t="s">
        <v>555</v>
      </c>
      <c r="F32" s="565" t="s">
        <v>418</v>
      </c>
      <c r="G32" s="8">
        <f>SUMIF($E33:$E44,$E7,G33:G44)</f>
        <v>112507.64607</v>
      </c>
      <c r="H32" s="8">
        <f>SUMIF($E33:$E44,$E7,H33:H44)</f>
        <v>116529.16999999998</v>
      </c>
      <c r="I32" s="8">
        <f>SUMIF($E33:$E44,$E7,I33:I44)</f>
        <v>0</v>
      </c>
      <c r="J32" s="322" t="s">
        <v>562</v>
      </c>
      <c r="K32" s="444"/>
      <c r="L32" s="476"/>
      <c r="M32" s="482"/>
      <c r="N32" s="476"/>
      <c r="O32" s="476"/>
      <c r="P32" s="476"/>
      <c r="Q32" s="476"/>
      <c r="R32" s="482"/>
      <c r="S32" s="476"/>
      <c r="T32" s="476"/>
      <c r="U32" s="453"/>
      <c r="V32" s="476"/>
      <c r="W32" s="476"/>
      <c r="X32" s="476"/>
      <c r="Y32" s="476"/>
      <c r="Z32" s="476"/>
      <c r="AA32" s="47"/>
      <c r="AB32" s="47"/>
      <c r="AC32" s="47"/>
      <c r="AD32" s="47"/>
      <c r="AE32" s="47"/>
    </row>
    <row r="33" spans="1:31" s="392" customFormat="1" ht="5.25" hidden="1">
      <c r="A33" s="864" t="s">
        <v>581</v>
      </c>
      <c r="B33" s="482"/>
      <c r="C33" s="405"/>
      <c r="D33" s="594"/>
      <c r="E33" s="593"/>
      <c r="F33" s="592"/>
      <c r="G33" s="591"/>
      <c r="H33" s="591"/>
      <c r="I33" s="591"/>
      <c r="J33" s="590"/>
      <c r="K33" s="482"/>
      <c r="L33" s="482"/>
      <c r="M33" s="482"/>
      <c r="N33" s="482"/>
      <c r="O33" s="482"/>
      <c r="P33" s="482"/>
      <c r="Q33" s="482"/>
      <c r="R33" s="482"/>
      <c r="S33" s="482"/>
      <c r="T33" s="482"/>
      <c r="U33" s="588"/>
      <c r="V33" s="482"/>
      <c r="W33" s="482"/>
      <c r="X33" s="482"/>
      <c r="Y33" s="482"/>
      <c r="Z33" s="482"/>
      <c r="AA33" s="393"/>
      <c r="AB33" s="393"/>
      <c r="AC33" s="393"/>
      <c r="AD33" s="393"/>
      <c r="AE33" s="393"/>
    </row>
    <row r="34" spans="1:31" s="392" customFormat="1" ht="5.25" hidden="1">
      <c r="A34" s="864"/>
      <c r="B34" s="482"/>
      <c r="C34" s="405"/>
      <c r="D34" s="587"/>
      <c r="E34" s="586"/>
      <c r="F34" s="592"/>
      <c r="G34" s="585"/>
      <c r="H34" s="585"/>
      <c r="I34" s="585"/>
      <c r="J34" s="590"/>
      <c r="K34" s="482"/>
      <c r="L34" s="482"/>
      <c r="M34" s="482"/>
      <c r="N34" s="482"/>
      <c r="O34" s="482"/>
      <c r="P34" s="482"/>
      <c r="Q34" s="482"/>
      <c r="R34" s="482"/>
      <c r="S34" s="482"/>
      <c r="T34" s="482"/>
      <c r="U34" s="588"/>
      <c r="V34" s="482"/>
      <c r="W34" s="482"/>
      <c r="X34" s="482"/>
      <c r="Y34" s="482"/>
      <c r="Z34" s="482"/>
      <c r="AA34" s="393"/>
      <c r="AB34" s="393"/>
      <c r="AC34" s="393"/>
      <c r="AD34" s="393"/>
      <c r="AE34" s="393"/>
    </row>
    <row r="35" spans="1:31" s="392" customFormat="1" ht="5.25" hidden="1">
      <c r="A35" s="864"/>
      <c r="B35" s="482"/>
      <c r="C35" s="405"/>
      <c r="D35" s="587"/>
      <c r="E35" s="586"/>
      <c r="F35" s="592"/>
      <c r="G35" s="585"/>
      <c r="H35" s="585"/>
      <c r="I35" s="585"/>
      <c r="J35" s="590"/>
      <c r="K35" s="482"/>
      <c r="L35" s="482"/>
      <c r="M35" s="482"/>
      <c r="N35" s="482"/>
      <c r="O35" s="482"/>
      <c r="P35" s="482"/>
      <c r="Q35" s="482"/>
      <c r="R35" s="482"/>
      <c r="S35" s="482"/>
      <c r="T35" s="482"/>
      <c r="U35" s="588"/>
      <c r="V35" s="482"/>
      <c r="W35" s="482"/>
      <c r="X35" s="482"/>
      <c r="Y35" s="482"/>
      <c r="Z35" s="482"/>
      <c r="AA35" s="393"/>
      <c r="AB35" s="393"/>
      <c r="AC35" s="393"/>
      <c r="AD35" s="393"/>
      <c r="AE35" s="393"/>
    </row>
    <row r="36" spans="1:31" s="392" customFormat="1" ht="5.25" hidden="1">
      <c r="A36" s="864"/>
      <c r="B36" s="482"/>
      <c r="C36" s="405"/>
      <c r="D36" s="587"/>
      <c r="E36" s="586"/>
      <c r="F36" s="592"/>
      <c r="G36" s="585"/>
      <c r="H36" s="585"/>
      <c r="I36" s="585"/>
      <c r="J36" s="590"/>
      <c r="K36" s="482"/>
      <c r="L36" s="482"/>
      <c r="M36" s="482"/>
      <c r="N36" s="482"/>
      <c r="O36" s="482"/>
      <c r="P36" s="482"/>
      <c r="Q36" s="482"/>
      <c r="R36" s="482"/>
      <c r="S36" s="482"/>
      <c r="T36" s="482"/>
      <c r="U36" s="588"/>
      <c r="V36" s="482"/>
      <c r="W36" s="482"/>
      <c r="X36" s="482"/>
      <c r="Y36" s="482"/>
      <c r="Z36" s="482"/>
      <c r="AA36" s="393"/>
      <c r="AB36" s="393"/>
      <c r="AC36" s="393"/>
      <c r="AD36" s="393"/>
      <c r="AE36" s="393"/>
    </row>
    <row r="37" spans="1:31" s="392" customFormat="1" ht="5.25" hidden="1">
      <c r="A37" s="864"/>
      <c r="B37" s="482"/>
      <c r="C37" s="405"/>
      <c r="D37" s="587"/>
      <c r="E37" s="586"/>
      <c r="F37" s="592"/>
      <c r="G37" s="591"/>
      <c r="H37" s="591"/>
      <c r="I37" s="591"/>
      <c r="J37" s="590"/>
      <c r="K37" s="482"/>
      <c r="L37" s="482"/>
      <c r="M37" s="482"/>
      <c r="N37" s="482"/>
      <c r="O37" s="482"/>
      <c r="P37" s="482"/>
      <c r="Q37" s="482"/>
      <c r="R37" s="482"/>
      <c r="S37" s="482"/>
      <c r="T37" s="482"/>
      <c r="U37" s="588"/>
      <c r="V37" s="482"/>
      <c r="W37" s="482"/>
      <c r="X37" s="482"/>
      <c r="Y37" s="482"/>
      <c r="Z37" s="482"/>
      <c r="AA37" s="393"/>
      <c r="AB37" s="393"/>
      <c r="AC37" s="393"/>
      <c r="AD37" s="393"/>
      <c r="AE37" s="393"/>
    </row>
    <row r="38" spans="1:31" s="631" customFormat="1" ht="22.5">
      <c r="A38" s="865" t="s">
        <v>2303</v>
      </c>
      <c r="B38" s="482" t="s">
        <v>684</v>
      </c>
      <c r="C38" s="744" t="s">
        <v>2291</v>
      </c>
      <c r="D38" s="10" t="str">
        <f>A38</f>
        <v>3.2.1</v>
      </c>
      <c r="E38" s="642" t="s">
        <v>630</v>
      </c>
      <c r="F38" s="718" t="s">
        <v>416</v>
      </c>
      <c r="G38" s="718" t="s">
        <v>416</v>
      </c>
      <c r="H38" s="718" t="s">
        <v>416</v>
      </c>
      <c r="I38" s="718" t="s">
        <v>416</v>
      </c>
      <c r="J38" s="322" t="s">
        <v>563</v>
      </c>
      <c r="K38" s="444"/>
      <c r="L38" s="635"/>
      <c r="M38" s="482"/>
      <c r="N38" s="635"/>
      <c r="O38" s="635"/>
      <c r="P38" s="635"/>
      <c r="Q38" s="635"/>
      <c r="R38" s="482"/>
      <c r="S38" s="635"/>
      <c r="T38" s="635"/>
      <c r="U38" s="453"/>
      <c r="V38" s="635"/>
      <c r="W38" s="635"/>
      <c r="X38" s="635"/>
      <c r="Y38" s="635"/>
      <c r="Z38" s="635"/>
      <c r="AA38" s="633"/>
      <c r="AB38" s="633"/>
      <c r="AC38" s="633"/>
      <c r="AD38" s="633"/>
      <c r="AE38" s="633"/>
    </row>
    <row r="39" spans="1:31" s="635" customFormat="1" ht="11.25" hidden="1">
      <c r="A39" s="865"/>
      <c r="C39" s="404" t="s">
        <v>141</v>
      </c>
      <c r="D39" s="629"/>
      <c r="E39" s="628" t="s">
        <v>663</v>
      </c>
      <c r="F39" s="627"/>
      <c r="G39" s="627">
        <f>G40*G41+G42</f>
        <v>112507.64607</v>
      </c>
      <c r="H39" s="627">
        <f>H40*H41+H42</f>
        <v>116529.16999999998</v>
      </c>
      <c r="I39" s="627">
        <f>I40*I41+I42</f>
        <v>0</v>
      </c>
      <c r="J39" s="626"/>
      <c r="K39" s="482"/>
      <c r="M39" s="482"/>
      <c r="R39" s="482"/>
    </row>
    <row r="40" spans="1:31" s="631" customFormat="1" ht="22.5">
      <c r="A40" s="865"/>
      <c r="B40" s="635"/>
      <c r="C40" s="343" t="s">
        <v>141</v>
      </c>
      <c r="D40" s="595" t="str">
        <f>A38&amp;".1"</f>
        <v>3.2.1.1</v>
      </c>
      <c r="E40" s="605" t="s">
        <v>556</v>
      </c>
      <c r="F40" s="728" t="s">
        <v>631</v>
      </c>
      <c r="G40" s="745">
        <v>21103.476082366404</v>
      </c>
      <c r="H40" s="745">
        <v>21857.808228099999</v>
      </c>
      <c r="I40" s="745">
        <v>0</v>
      </c>
      <c r="J40" s="322" t="s">
        <v>564</v>
      </c>
      <c r="K40" s="444"/>
      <c r="L40" s="635"/>
      <c r="M40" s="482"/>
      <c r="N40" s="635"/>
      <c r="O40" s="635"/>
      <c r="P40" s="635"/>
      <c r="Q40" s="635"/>
      <c r="R40" s="482"/>
      <c r="S40" s="635"/>
      <c r="T40" s="635"/>
      <c r="U40" s="453"/>
      <c r="V40" s="635"/>
      <c r="W40" s="635"/>
      <c r="X40" s="635"/>
      <c r="Y40" s="635"/>
      <c r="Z40" s="635"/>
      <c r="AA40" s="633"/>
      <c r="AB40" s="633"/>
      <c r="AC40" s="633"/>
      <c r="AD40" s="633"/>
      <c r="AE40" s="633"/>
    </row>
    <row r="41" spans="1:31" s="631" customFormat="1" ht="18.75">
      <c r="A41" s="865"/>
      <c r="B41" s="635"/>
      <c r="C41" s="343" t="s">
        <v>141</v>
      </c>
      <c r="D41" s="595" t="str">
        <f>A38&amp;".2"</f>
        <v>3.2.1.2</v>
      </c>
      <c r="E41" s="605" t="s">
        <v>557</v>
      </c>
      <c r="F41" s="718" t="s">
        <v>418</v>
      </c>
      <c r="G41" s="745">
        <v>5.3312376421251706</v>
      </c>
      <c r="H41" s="745">
        <v>5.3312376421251706</v>
      </c>
      <c r="I41" s="745">
        <v>0</v>
      </c>
      <c r="J41" s="322"/>
      <c r="K41" s="444"/>
      <c r="L41" s="635"/>
      <c r="M41" s="482"/>
      <c r="N41" s="635"/>
      <c r="O41" s="635"/>
      <c r="P41" s="635"/>
      <c r="Q41" s="635"/>
      <c r="R41" s="482"/>
      <c r="S41" s="635"/>
      <c r="T41" s="635"/>
      <c r="U41" s="453"/>
      <c r="V41" s="635"/>
      <c r="W41" s="635"/>
      <c r="X41" s="635"/>
      <c r="Y41" s="635"/>
      <c r="Z41" s="635"/>
      <c r="AA41" s="633"/>
      <c r="AB41" s="633"/>
      <c r="AC41" s="633"/>
      <c r="AD41" s="633"/>
      <c r="AE41" s="633"/>
    </row>
    <row r="42" spans="1:31" s="631" customFormat="1" ht="18.75">
      <c r="A42" s="865"/>
      <c r="B42" s="635"/>
      <c r="C42" s="343" t="s">
        <v>141</v>
      </c>
      <c r="D42" s="595" t="str">
        <f>A38&amp;".3"</f>
        <v>3.2.1.3</v>
      </c>
      <c r="E42" s="605" t="s">
        <v>558</v>
      </c>
      <c r="F42" s="718" t="s">
        <v>418</v>
      </c>
      <c r="G42" s="745">
        <v>0</v>
      </c>
      <c r="H42" s="745">
        <v>0</v>
      </c>
      <c r="I42" s="745">
        <v>0</v>
      </c>
      <c r="J42" s="322"/>
      <c r="K42" s="444"/>
      <c r="L42" s="635"/>
      <c r="M42" s="482"/>
      <c r="N42" s="635"/>
      <c r="O42" s="635"/>
      <c r="P42" s="635"/>
      <c r="Q42" s="635"/>
      <c r="R42" s="482"/>
      <c r="S42" s="635"/>
      <c r="T42" s="635"/>
      <c r="U42" s="453"/>
      <c r="V42" s="635"/>
      <c r="W42" s="635"/>
      <c r="X42" s="635"/>
      <c r="Y42" s="635"/>
      <c r="Z42" s="635"/>
      <c r="AA42" s="633"/>
      <c r="AB42" s="633"/>
      <c r="AC42" s="633"/>
      <c r="AD42" s="633"/>
      <c r="AE42" s="633"/>
    </row>
    <row r="43" spans="1:31" s="631" customFormat="1" ht="18.75">
      <c r="A43" s="865"/>
      <c r="B43" s="635"/>
      <c r="C43" s="343" t="s">
        <v>141</v>
      </c>
      <c r="D43" s="595" t="str">
        <f>A38&amp;".4"</f>
        <v>3.2.1.4</v>
      </c>
      <c r="E43" s="605" t="s">
        <v>559</v>
      </c>
      <c r="F43" s="718" t="s">
        <v>416</v>
      </c>
      <c r="G43" s="630" t="s">
        <v>536</v>
      </c>
      <c r="H43" s="630" t="s">
        <v>536</v>
      </c>
      <c r="I43" s="630" t="s">
        <v>536</v>
      </c>
      <c r="J43" s="322"/>
      <c r="K43" s="444"/>
      <c r="L43" s="635"/>
      <c r="M43" s="482"/>
      <c r="N43" s="635"/>
      <c r="O43" s="635"/>
      <c r="P43" s="635"/>
      <c r="Q43" s="635"/>
      <c r="R43" s="482"/>
      <c r="S43" s="635"/>
      <c r="T43" s="635"/>
      <c r="U43" s="453"/>
      <c r="V43" s="635"/>
      <c r="W43" s="635"/>
      <c r="X43" s="635"/>
      <c r="Y43" s="635"/>
      <c r="Z43" s="635"/>
      <c r="AA43" s="633"/>
      <c r="AB43" s="633"/>
      <c r="AC43" s="633"/>
      <c r="AD43" s="633"/>
      <c r="AE43" s="633"/>
    </row>
    <row r="44" spans="1:31" s="476" customFormat="1" ht="18" customHeight="1">
      <c r="A44" s="570"/>
      <c r="C44" s="169"/>
      <c r="D44" s="451"/>
      <c r="E44" s="610" t="s">
        <v>580</v>
      </c>
      <c r="F44" s="323"/>
      <c r="G44" s="325"/>
      <c r="H44" s="325"/>
      <c r="I44" s="325"/>
      <c r="J44" s="448"/>
      <c r="K44" s="444"/>
      <c r="M44" s="482"/>
      <c r="R44" s="482"/>
      <c r="U44" s="453"/>
      <c r="AA44" s="47"/>
      <c r="AB44" s="47"/>
      <c r="AC44" s="47"/>
      <c r="AD44" s="47"/>
      <c r="AE44" s="47"/>
    </row>
    <row r="45" spans="1:31" s="191" customFormat="1" ht="22.5">
      <c r="A45" s="15"/>
      <c r="C45" s="4"/>
      <c r="D45" s="10" t="s">
        <v>423</v>
      </c>
      <c r="E45" s="7" t="s">
        <v>565</v>
      </c>
      <c r="F45" s="381" t="s">
        <v>418</v>
      </c>
      <c r="G45" s="768">
        <v>5401.04421</v>
      </c>
      <c r="H45" s="768">
        <v>11570.85</v>
      </c>
      <c r="I45" s="768">
        <v>0</v>
      </c>
      <c r="J45" s="322"/>
      <c r="K45" s="444"/>
      <c r="M45" s="482"/>
      <c r="R45" s="482"/>
      <c r="U45" s="453"/>
      <c r="AA45" s="47"/>
      <c r="AB45" s="47"/>
      <c r="AC45" s="47"/>
      <c r="AD45" s="47"/>
      <c r="AE45" s="47"/>
    </row>
    <row r="46" spans="1:31" s="191" customFormat="1" ht="18.75">
      <c r="A46" s="15"/>
      <c r="C46" s="9"/>
      <c r="D46" s="10" t="s">
        <v>568</v>
      </c>
      <c r="E46" s="6" t="s">
        <v>335</v>
      </c>
      <c r="F46" s="381" t="s">
        <v>421</v>
      </c>
      <c r="G46" s="768">
        <v>1.52089605382782</v>
      </c>
      <c r="H46" s="768">
        <f>H45/H47</f>
        <v>2.1120470931824404</v>
      </c>
      <c r="I46" s="768">
        <v>0</v>
      </c>
      <c r="J46" s="322"/>
      <c r="K46" s="444"/>
      <c r="M46" s="482"/>
      <c r="R46" s="482"/>
      <c r="U46" s="453"/>
      <c r="AA46" s="47"/>
      <c r="AB46" s="47"/>
      <c r="AC46" s="47"/>
      <c r="AD46" s="47"/>
      <c r="AE46" s="47"/>
    </row>
    <row r="47" spans="1:31" s="191" customFormat="1" ht="18.75">
      <c r="A47" s="15"/>
      <c r="C47" s="343"/>
      <c r="D47" s="10" t="s">
        <v>569</v>
      </c>
      <c r="E47" s="6" t="s">
        <v>566</v>
      </c>
      <c r="F47" s="381" t="s">
        <v>422</v>
      </c>
      <c r="G47" s="746">
        <f>G45/G46</f>
        <v>3551.2250797196493</v>
      </c>
      <c r="H47" s="746">
        <v>5478.5</v>
      </c>
      <c r="I47" s="746">
        <v>0</v>
      </c>
      <c r="J47" s="322"/>
      <c r="K47" s="444"/>
      <c r="M47" s="482"/>
      <c r="R47" s="482"/>
      <c r="U47" s="453"/>
      <c r="AA47" s="47"/>
      <c r="AB47" s="47"/>
      <c r="AC47" s="47"/>
      <c r="AD47" s="47"/>
      <c r="AE47" s="47"/>
    </row>
    <row r="48" spans="1:31" s="476" customFormat="1" ht="22.5">
      <c r="A48" s="570"/>
      <c r="C48" s="343"/>
      <c r="D48" s="10" t="s">
        <v>424</v>
      </c>
      <c r="E48" s="568" t="s">
        <v>567</v>
      </c>
      <c r="F48" s="565" t="s">
        <v>418</v>
      </c>
      <c r="G48" s="768">
        <v>2481.6389399999998</v>
      </c>
      <c r="H48" s="768">
        <v>2942.04</v>
      </c>
      <c r="I48" s="768">
        <v>36.878610000000002</v>
      </c>
      <c r="J48" s="322"/>
      <c r="K48" s="444"/>
      <c r="M48" s="482"/>
      <c r="R48" s="482"/>
      <c r="U48" s="453"/>
      <c r="AA48" s="47"/>
      <c r="AB48" s="47"/>
      <c r="AC48" s="47"/>
      <c r="AD48" s="47"/>
      <c r="AE48" s="47"/>
    </row>
    <row r="49" spans="1:31" s="191" customFormat="1" ht="22.5">
      <c r="A49" s="15"/>
      <c r="C49" s="343"/>
      <c r="D49" s="10" t="s">
        <v>425</v>
      </c>
      <c r="E49" s="7" t="s">
        <v>570</v>
      </c>
      <c r="F49" s="381" t="s">
        <v>418</v>
      </c>
      <c r="G49" s="768">
        <v>4195.7949685307021</v>
      </c>
      <c r="H49" s="768">
        <v>5072.22</v>
      </c>
      <c r="I49" s="768">
        <v>97.799831173024813</v>
      </c>
      <c r="J49" s="322"/>
      <c r="K49" s="444"/>
      <c r="M49" s="526"/>
      <c r="N49" s="235"/>
      <c r="O49" s="235"/>
      <c r="R49" s="482"/>
      <c r="U49" s="453"/>
      <c r="AA49" s="47"/>
      <c r="AB49" s="47"/>
      <c r="AC49" s="47"/>
      <c r="AD49" s="47"/>
      <c r="AE49" s="47"/>
    </row>
    <row r="50" spans="1:31" s="191" customFormat="1" ht="18.75">
      <c r="A50" s="15"/>
      <c r="C50" s="9"/>
      <c r="D50" s="10" t="s">
        <v>426</v>
      </c>
      <c r="E50" s="568" t="s">
        <v>336</v>
      </c>
      <c r="F50" s="381" t="s">
        <v>418</v>
      </c>
      <c r="G50" s="768">
        <v>21729.604484833617</v>
      </c>
      <c r="H50" s="768">
        <v>64334.38</v>
      </c>
      <c r="I50" s="768">
        <f>66.9080852669848-I51</f>
        <v>46.279084301224785</v>
      </c>
      <c r="J50" s="322"/>
      <c r="K50" s="444"/>
      <c r="M50" s="482"/>
      <c r="R50" s="482"/>
      <c r="U50" s="453"/>
      <c r="AA50" s="47"/>
      <c r="AB50" s="47"/>
      <c r="AC50" s="47"/>
      <c r="AD50" s="47"/>
      <c r="AE50" s="47"/>
    </row>
    <row r="51" spans="1:31" s="191" customFormat="1" ht="22.5">
      <c r="A51" s="15"/>
      <c r="C51" s="343"/>
      <c r="D51" s="10" t="s">
        <v>427</v>
      </c>
      <c r="E51" s="568" t="s">
        <v>337</v>
      </c>
      <c r="F51" s="381" t="s">
        <v>418</v>
      </c>
      <c r="G51" s="768">
        <v>6699.6397666736984</v>
      </c>
      <c r="H51" s="768">
        <v>19835.48</v>
      </c>
      <c r="I51" s="768">
        <v>20.629000965760017</v>
      </c>
      <c r="J51" s="322"/>
      <c r="K51" s="444"/>
      <c r="M51" s="482"/>
      <c r="R51" s="482"/>
      <c r="U51" s="453"/>
      <c r="AA51" s="47"/>
      <c r="AB51" s="47"/>
      <c r="AC51" s="47"/>
      <c r="AD51" s="47"/>
      <c r="AE51" s="47"/>
    </row>
    <row r="52" spans="1:31" s="191" customFormat="1" ht="22.5">
      <c r="A52" s="15"/>
      <c r="C52" s="9"/>
      <c r="D52" s="10" t="s">
        <v>428</v>
      </c>
      <c r="E52" s="568" t="s">
        <v>338</v>
      </c>
      <c r="F52" s="381" t="s">
        <v>418</v>
      </c>
      <c r="G52" s="768">
        <v>0</v>
      </c>
      <c r="H52" s="768">
        <v>0</v>
      </c>
      <c r="I52" s="768">
        <v>0</v>
      </c>
      <c r="J52" s="322"/>
      <c r="K52" s="444"/>
      <c r="M52" s="482"/>
      <c r="R52" s="482"/>
      <c r="U52" s="453"/>
      <c r="AA52" s="47"/>
      <c r="AB52" s="47"/>
      <c r="AC52" s="47"/>
      <c r="AD52" s="47"/>
      <c r="AE52" s="47"/>
    </row>
    <row r="53" spans="1:31" s="191" customFormat="1" ht="22.5">
      <c r="A53" s="15"/>
      <c r="C53" s="343"/>
      <c r="D53" s="10" t="s">
        <v>434</v>
      </c>
      <c r="E53" s="568" t="s">
        <v>339</v>
      </c>
      <c r="F53" s="381" t="s">
        <v>418</v>
      </c>
      <c r="G53" s="768">
        <v>0</v>
      </c>
      <c r="H53" s="768">
        <v>0</v>
      </c>
      <c r="I53" s="768">
        <v>0</v>
      </c>
      <c r="J53" s="322"/>
      <c r="K53" s="444"/>
      <c r="M53" s="482"/>
      <c r="R53" s="482"/>
      <c r="U53" s="453"/>
      <c r="AA53" s="47"/>
      <c r="AB53" s="47"/>
      <c r="AC53" s="47"/>
      <c r="AD53" s="47"/>
      <c r="AE53" s="47"/>
    </row>
    <row r="54" spans="1:31" s="191" customFormat="1" ht="18.75">
      <c r="A54" s="15"/>
      <c r="C54" s="343"/>
      <c r="D54" s="10" t="s">
        <v>439</v>
      </c>
      <c r="E54" s="7" t="s">
        <v>340</v>
      </c>
      <c r="F54" s="381" t="s">
        <v>418</v>
      </c>
      <c r="G54" s="768">
        <v>5341.0092558843371</v>
      </c>
      <c r="H54" s="768">
        <v>10128.64</v>
      </c>
      <c r="I54" s="768">
        <v>13.076503089379711</v>
      </c>
      <c r="J54" s="322"/>
      <c r="K54" s="444"/>
      <c r="M54" s="526"/>
      <c r="N54" s="235"/>
      <c r="O54" s="235"/>
      <c r="R54" s="482"/>
      <c r="U54" s="453"/>
      <c r="AA54" s="47"/>
      <c r="AB54" s="47"/>
      <c r="AC54" s="47"/>
      <c r="AD54" s="47"/>
      <c r="AE54" s="47"/>
    </row>
    <row r="55" spans="1:31" s="191" customFormat="1" ht="22.5">
      <c r="A55" s="15"/>
      <c r="C55" s="343"/>
      <c r="D55" s="10" t="s">
        <v>440</v>
      </c>
      <c r="E55" s="7" t="s">
        <v>341</v>
      </c>
      <c r="F55" s="381" t="s">
        <v>418</v>
      </c>
      <c r="G55" s="768">
        <v>53184.736618382958</v>
      </c>
      <c r="H55" s="768">
        <v>54411.05</v>
      </c>
      <c r="I55" s="768">
        <v>0</v>
      </c>
      <c r="J55" s="322"/>
      <c r="K55" s="444"/>
      <c r="M55" s="526"/>
      <c r="N55" s="235"/>
      <c r="O55" s="235"/>
      <c r="R55" s="482"/>
      <c r="U55" s="453"/>
      <c r="AA55" s="47"/>
      <c r="AB55" s="47"/>
      <c r="AC55" s="47"/>
      <c r="AD55" s="47"/>
      <c r="AE55" s="47"/>
    </row>
    <row r="56" spans="1:31" s="191" customFormat="1" ht="18.75">
      <c r="A56" s="15"/>
      <c r="C56" s="343"/>
      <c r="D56" s="10" t="s">
        <v>441</v>
      </c>
      <c r="E56" s="7" t="s">
        <v>429</v>
      </c>
      <c r="F56" s="381" t="s">
        <v>418</v>
      </c>
      <c r="G56" s="768">
        <v>3131.26</v>
      </c>
      <c r="H56" s="768">
        <v>21119.91</v>
      </c>
      <c r="I56" s="768">
        <v>0</v>
      </c>
      <c r="J56" s="322" t="s">
        <v>430</v>
      </c>
      <c r="K56" s="444"/>
      <c r="M56" s="482"/>
      <c r="R56" s="482"/>
      <c r="U56" s="453"/>
      <c r="AA56" s="47"/>
      <c r="AB56" s="47"/>
      <c r="AC56" s="47"/>
      <c r="AD56" s="47"/>
      <c r="AE56" s="47"/>
    </row>
    <row r="57" spans="1:31" s="191" customFormat="1" ht="18.75">
      <c r="A57" s="15"/>
      <c r="C57" s="343"/>
      <c r="D57" s="10" t="s">
        <v>560</v>
      </c>
      <c r="E57" s="6" t="s">
        <v>342</v>
      </c>
      <c r="F57" s="381" t="s">
        <v>418</v>
      </c>
      <c r="G57" s="768">
        <v>0</v>
      </c>
      <c r="H57" s="768">
        <v>0</v>
      </c>
      <c r="I57" s="768">
        <v>0</v>
      </c>
      <c r="J57" s="322" t="s">
        <v>431</v>
      </c>
      <c r="K57" s="444"/>
      <c r="M57" s="482"/>
      <c r="R57" s="482"/>
      <c r="U57" s="453"/>
      <c r="AA57" s="47"/>
      <c r="AB57" s="47"/>
      <c r="AC57" s="47"/>
      <c r="AD57" s="47"/>
      <c r="AE57" s="47"/>
    </row>
    <row r="58" spans="1:31" s="191" customFormat="1" ht="18.75">
      <c r="A58" s="15"/>
      <c r="C58" s="343"/>
      <c r="D58" s="10" t="s">
        <v>571</v>
      </c>
      <c r="E58" s="6" t="s">
        <v>343</v>
      </c>
      <c r="F58" s="381" t="s">
        <v>418</v>
      </c>
      <c r="G58" s="768">
        <v>0</v>
      </c>
      <c r="H58" s="768">
        <v>0</v>
      </c>
      <c r="I58" s="768">
        <v>0</v>
      </c>
      <c r="J58" s="322" t="s">
        <v>432</v>
      </c>
      <c r="K58" s="444"/>
      <c r="M58" s="482"/>
      <c r="R58" s="482"/>
      <c r="U58" s="453"/>
      <c r="AA58" s="47"/>
      <c r="AB58" s="47"/>
      <c r="AC58" s="47"/>
      <c r="AD58" s="47"/>
      <c r="AE58" s="47"/>
    </row>
    <row r="59" spans="1:31" s="191" customFormat="1" ht="18.75">
      <c r="A59" s="15"/>
      <c r="C59" s="343"/>
      <c r="D59" s="10" t="s">
        <v>572</v>
      </c>
      <c r="E59" s="7" t="s">
        <v>433</v>
      </c>
      <c r="F59" s="381" t="s">
        <v>418</v>
      </c>
      <c r="G59" s="768">
        <v>4438.8500000000004</v>
      </c>
      <c r="H59" s="768">
        <v>14490.39</v>
      </c>
      <c r="I59" s="768">
        <v>27.024799999999999</v>
      </c>
      <c r="J59" s="322" t="s">
        <v>435</v>
      </c>
      <c r="K59" s="444"/>
      <c r="M59" s="482"/>
      <c r="R59" s="482"/>
      <c r="U59" s="453"/>
      <c r="AA59" s="47"/>
      <c r="AB59" s="47"/>
      <c r="AC59" s="47"/>
      <c r="AD59" s="47"/>
      <c r="AE59" s="47"/>
    </row>
    <row r="60" spans="1:31" s="191" customFormat="1" ht="18.75">
      <c r="A60" s="15"/>
      <c r="C60" s="343"/>
      <c r="D60" s="10" t="s">
        <v>573</v>
      </c>
      <c r="E60" s="6" t="s">
        <v>342</v>
      </c>
      <c r="F60" s="381" t="s">
        <v>418</v>
      </c>
      <c r="G60" s="768">
        <v>0</v>
      </c>
      <c r="H60" s="768">
        <v>0</v>
      </c>
      <c r="I60" s="768">
        <v>0</v>
      </c>
      <c r="J60" s="322" t="s">
        <v>436</v>
      </c>
      <c r="K60" s="444"/>
      <c r="M60" s="482"/>
      <c r="R60" s="482"/>
      <c r="U60" s="453"/>
      <c r="AA60" s="47"/>
      <c r="AB60" s="47"/>
      <c r="AC60" s="47"/>
      <c r="AD60" s="47"/>
      <c r="AE60" s="47"/>
    </row>
    <row r="61" spans="1:31" s="191" customFormat="1" ht="18.75">
      <c r="A61" s="15"/>
      <c r="C61" s="343"/>
      <c r="D61" s="10" t="s">
        <v>574</v>
      </c>
      <c r="E61" s="6" t="s">
        <v>343</v>
      </c>
      <c r="F61" s="381" t="s">
        <v>418</v>
      </c>
      <c r="G61" s="768">
        <v>0</v>
      </c>
      <c r="H61" s="768">
        <v>0</v>
      </c>
      <c r="I61" s="768">
        <v>0</v>
      </c>
      <c r="J61" s="322" t="s">
        <v>437</v>
      </c>
      <c r="K61" s="444"/>
      <c r="M61" s="482"/>
      <c r="R61" s="482"/>
      <c r="U61" s="453"/>
      <c r="AA61" s="47"/>
      <c r="AB61" s="47"/>
      <c r="AC61" s="47"/>
      <c r="AD61" s="47"/>
      <c r="AE61" s="47"/>
    </row>
    <row r="62" spans="1:31" s="191" customFormat="1" ht="22.5">
      <c r="A62" s="15"/>
      <c r="C62" s="343"/>
      <c r="D62" s="870" t="s">
        <v>575</v>
      </c>
      <c r="E62" s="7" t="s">
        <v>438</v>
      </c>
      <c r="F62" s="872" t="s">
        <v>418</v>
      </c>
      <c r="G62" s="768">
        <v>31118.1</v>
      </c>
      <c r="H62" s="768">
        <v>80303.44</v>
      </c>
      <c r="I62" s="768">
        <v>0</v>
      </c>
      <c r="J62" s="322"/>
      <c r="K62" s="444"/>
      <c r="M62" s="482"/>
      <c r="R62" s="482"/>
      <c r="U62" s="453"/>
      <c r="AA62" s="47"/>
      <c r="AB62" s="47"/>
      <c r="AC62" s="47"/>
      <c r="AD62" s="47"/>
      <c r="AE62" s="47"/>
    </row>
    <row r="63" spans="1:31" s="191" customFormat="1" ht="45">
      <c r="A63" s="15"/>
      <c r="C63" s="343"/>
      <c r="D63" s="871"/>
      <c r="E63" s="6" t="s">
        <v>344</v>
      </c>
      <c r="F63" s="861"/>
      <c r="G63" s="458" t="s">
        <v>538</v>
      </c>
      <c r="H63" s="458" t="s">
        <v>538</v>
      </c>
      <c r="I63" s="458" t="s">
        <v>538</v>
      </c>
      <c r="J63" s="322"/>
      <c r="K63" s="444"/>
      <c r="M63" s="482">
        <f>nerr(MATCH("есть",List01_flag_index_1,0))</f>
        <v>0</v>
      </c>
      <c r="R63" s="482"/>
      <c r="U63" s="453"/>
      <c r="AA63" s="47"/>
      <c r="AB63" s="47"/>
      <c r="AC63" s="47"/>
      <c r="AD63" s="47"/>
      <c r="AE63" s="47"/>
    </row>
    <row r="64" spans="1:31" s="482" customFormat="1" ht="5.25" hidden="1">
      <c r="A64" s="390"/>
      <c r="C64" s="405"/>
      <c r="D64" s="873"/>
      <c r="E64" s="604"/>
      <c r="F64" s="875"/>
      <c r="G64" s="585"/>
      <c r="H64" s="585"/>
      <c r="I64" s="585"/>
      <c r="J64" s="590"/>
      <c r="U64" s="588"/>
      <c r="AA64" s="393"/>
      <c r="AB64" s="393"/>
      <c r="AC64" s="393"/>
      <c r="AD64" s="393"/>
      <c r="AE64" s="393"/>
    </row>
    <row r="65" spans="1:31" s="482" customFormat="1" ht="5.25" hidden="1">
      <c r="A65" s="390"/>
      <c r="C65" s="405"/>
      <c r="D65" s="874"/>
      <c r="E65" s="582"/>
      <c r="F65" s="876"/>
      <c r="G65" s="597" t="s">
        <v>538</v>
      </c>
      <c r="H65" s="597" t="s">
        <v>538</v>
      </c>
      <c r="I65" s="597" t="s">
        <v>538</v>
      </c>
      <c r="J65" s="590"/>
      <c r="M65" s="482">
        <f>nerr(MATCH("есть",List01_flag_index_2,0))</f>
        <v>0</v>
      </c>
      <c r="U65" s="588"/>
      <c r="AA65" s="393"/>
      <c r="AB65" s="393"/>
      <c r="AC65" s="393"/>
      <c r="AD65" s="393"/>
      <c r="AE65" s="393"/>
    </row>
    <row r="66" spans="1:31" s="191" customFormat="1" ht="22.5">
      <c r="A66" s="15"/>
      <c r="C66" s="343"/>
      <c r="D66" s="446" t="s">
        <v>576</v>
      </c>
      <c r="E66" s="2" t="s">
        <v>442</v>
      </c>
      <c r="F66" s="382" t="s">
        <v>418</v>
      </c>
      <c r="G66" s="452">
        <f>SUM(G67:G69)</f>
        <v>4857.1615449045785</v>
      </c>
      <c r="H66" s="452">
        <f>SUM(H67:H69)</f>
        <v>12688.873283910507</v>
      </c>
      <c r="I66" s="452">
        <f>SUM(I67:I69)</f>
        <v>0</v>
      </c>
      <c r="J66" s="322" t="s">
        <v>578</v>
      </c>
      <c r="K66" s="444"/>
      <c r="M66" s="482"/>
      <c r="R66" s="482"/>
      <c r="U66" s="453"/>
      <c r="AA66" s="47"/>
      <c r="AB66" s="47"/>
      <c r="AC66" s="47"/>
      <c r="AD66" s="47"/>
      <c r="AE66" s="47"/>
    </row>
    <row r="67" spans="1:31" s="191" customFormat="1" ht="18.75" hidden="1">
      <c r="A67" s="15"/>
      <c r="C67" s="343"/>
      <c r="D67" s="567" t="s">
        <v>577</v>
      </c>
      <c r="E67" s="569"/>
      <c r="F67" s="565"/>
      <c r="G67" s="512"/>
      <c r="H67" s="512"/>
      <c r="I67" s="512"/>
      <c r="J67" s="447"/>
      <c r="K67" s="444"/>
      <c r="M67" s="482"/>
      <c r="R67" s="482"/>
      <c r="U67" s="453"/>
      <c r="AA67" s="47"/>
      <c r="AB67" s="47"/>
      <c r="AC67" s="47"/>
      <c r="AD67" s="47"/>
      <c r="AE67" s="47"/>
    </row>
    <row r="68" spans="1:31" s="752" customFormat="1" ht="22.5">
      <c r="A68" s="748"/>
      <c r="C68" s="773" t="s">
        <v>2291</v>
      </c>
      <c r="D68" s="761" t="s">
        <v>2304</v>
      </c>
      <c r="E68" s="774" t="s">
        <v>2305</v>
      </c>
      <c r="F68" s="758" t="s">
        <v>418</v>
      </c>
      <c r="G68" s="765">
        <v>4857.1615449045785</v>
      </c>
      <c r="H68" s="765">
        <v>12688.873283910507</v>
      </c>
      <c r="I68" s="765">
        <v>0</v>
      </c>
      <c r="J68" s="766" t="s">
        <v>579</v>
      </c>
      <c r="K68" s="762"/>
      <c r="M68" s="759"/>
      <c r="R68" s="759"/>
      <c r="U68" s="763"/>
      <c r="AA68" s="750"/>
      <c r="AB68" s="750"/>
      <c r="AC68" s="750"/>
      <c r="AD68" s="750"/>
      <c r="AE68" s="750"/>
    </row>
    <row r="69" spans="1:31" s="191" customFormat="1" ht="18.75">
      <c r="A69" s="15"/>
      <c r="C69" s="169"/>
      <c r="D69" s="451"/>
      <c r="E69" s="188" t="s">
        <v>345</v>
      </c>
      <c r="F69" s="323"/>
      <c r="G69" s="325"/>
      <c r="H69" s="325"/>
      <c r="I69" s="325"/>
      <c r="J69" s="448"/>
      <c r="K69" s="444"/>
      <c r="M69" s="482"/>
      <c r="R69" s="482"/>
      <c r="U69" s="453"/>
      <c r="AA69" s="47"/>
      <c r="AB69" s="47"/>
      <c r="AC69" s="47"/>
      <c r="AD69" s="47"/>
      <c r="AE69" s="47"/>
    </row>
    <row r="70" spans="1:31" s="191" customFormat="1" ht="22.5">
      <c r="A70" s="15"/>
      <c r="C70" s="343"/>
      <c r="D70" s="10" t="s">
        <v>2</v>
      </c>
      <c r="E70" s="267" t="s">
        <v>582</v>
      </c>
      <c r="F70" s="381" t="s">
        <v>418</v>
      </c>
      <c r="G70" s="768">
        <f>G29-G30</f>
        <v>-8630.8458592098905</v>
      </c>
      <c r="H70" s="768">
        <f>H29-H30</f>
        <v>-121714.53328391048</v>
      </c>
      <c r="I70" s="768">
        <f>I29-I30</f>
        <v>-118.74782952938935</v>
      </c>
      <c r="J70" s="322"/>
      <c r="K70" s="444"/>
      <c r="M70" s="482"/>
      <c r="R70" s="482"/>
      <c r="U70" s="453"/>
      <c r="AA70" s="47"/>
      <c r="AB70" s="47"/>
      <c r="AC70" s="47"/>
      <c r="AD70" s="47"/>
      <c r="AE70" s="47"/>
    </row>
    <row r="71" spans="1:31" s="191" customFormat="1" ht="22.5">
      <c r="A71" s="15"/>
      <c r="C71" s="9"/>
      <c r="D71" s="10" t="s">
        <v>12</v>
      </c>
      <c r="E71" s="267" t="s">
        <v>346</v>
      </c>
      <c r="F71" s="381" t="s">
        <v>418</v>
      </c>
      <c r="G71" s="768">
        <v>0</v>
      </c>
      <c r="H71" s="768">
        <v>0</v>
      </c>
      <c r="I71" s="768">
        <v>0</v>
      </c>
      <c r="J71" s="322" t="s">
        <v>583</v>
      </c>
      <c r="K71" s="444"/>
      <c r="M71" s="482"/>
      <c r="R71" s="482"/>
      <c r="U71" s="453"/>
      <c r="AA71" s="47"/>
      <c r="AB71" s="47"/>
      <c r="AC71" s="47"/>
      <c r="AD71" s="47"/>
      <c r="AE71" s="47"/>
    </row>
    <row r="72" spans="1:31" s="191" customFormat="1" ht="33.75">
      <c r="A72" s="15"/>
      <c r="C72" s="343"/>
      <c r="D72" s="10" t="s">
        <v>269</v>
      </c>
      <c r="E72" s="7" t="s">
        <v>444</v>
      </c>
      <c r="F72" s="381" t="s">
        <v>418</v>
      </c>
      <c r="G72" s="768">
        <v>0</v>
      </c>
      <c r="H72" s="768">
        <v>0</v>
      </c>
      <c r="I72" s="768">
        <v>0</v>
      </c>
      <c r="J72" s="322"/>
      <c r="K72" s="444"/>
      <c r="M72" s="482"/>
      <c r="R72" s="482"/>
      <c r="U72" s="453"/>
      <c r="AA72" s="47"/>
      <c r="AB72" s="47"/>
      <c r="AC72" s="47"/>
      <c r="AD72" s="47"/>
      <c r="AE72" s="47"/>
    </row>
    <row r="73" spans="1:31" s="191" customFormat="1" ht="18.75">
      <c r="A73" s="15"/>
      <c r="C73" s="343"/>
      <c r="D73" s="10" t="s">
        <v>13</v>
      </c>
      <c r="E73" s="267" t="s">
        <v>347</v>
      </c>
      <c r="F73" s="381" t="s">
        <v>418</v>
      </c>
      <c r="G73" s="768">
        <f>G74+G77</f>
        <v>-363.85820999999987</v>
      </c>
      <c r="H73" s="768">
        <f>H74+H77</f>
        <v>-363.85820999999987</v>
      </c>
      <c r="I73" s="768">
        <f>I74+I77</f>
        <v>-363.85820999999987</v>
      </c>
      <c r="J73" s="322" t="s">
        <v>588</v>
      </c>
      <c r="K73" s="444"/>
      <c r="M73" s="482"/>
      <c r="R73" s="482"/>
      <c r="U73" s="453"/>
      <c r="AA73" s="47"/>
      <c r="AB73" s="47"/>
      <c r="AC73" s="47"/>
      <c r="AD73" s="47"/>
      <c r="AE73" s="47"/>
    </row>
    <row r="74" spans="1:31" s="191" customFormat="1" ht="22.5">
      <c r="A74" s="15"/>
      <c r="C74" s="343"/>
      <c r="D74" s="10" t="s">
        <v>584</v>
      </c>
      <c r="E74" s="7" t="s">
        <v>445</v>
      </c>
      <c r="F74" s="381" t="s">
        <v>418</v>
      </c>
      <c r="G74" s="768">
        <f>G75-G76</f>
        <v>-363.85820999999987</v>
      </c>
      <c r="H74" s="768">
        <f>H75-H76</f>
        <v>-363.85820999999987</v>
      </c>
      <c r="I74" s="768">
        <f>I75-I76</f>
        <v>-363.85820999999987</v>
      </c>
      <c r="J74" s="322" t="s">
        <v>589</v>
      </c>
      <c r="K74" s="444"/>
      <c r="M74" s="482"/>
      <c r="R74" s="482"/>
      <c r="U74" s="453"/>
      <c r="AA74" s="47"/>
      <c r="AB74" s="47"/>
      <c r="AC74" s="47"/>
      <c r="AD74" s="47"/>
      <c r="AE74" s="47"/>
    </row>
    <row r="75" spans="1:31" s="191" customFormat="1" ht="22.5">
      <c r="A75" s="15"/>
      <c r="C75" s="343"/>
      <c r="D75" s="10" t="s">
        <v>585</v>
      </c>
      <c r="E75" s="6" t="s">
        <v>446</v>
      </c>
      <c r="F75" s="381" t="s">
        <v>418</v>
      </c>
      <c r="G75" s="768">
        <v>4066.9602</v>
      </c>
      <c r="H75" s="768">
        <v>4066.9602</v>
      </c>
      <c r="I75" s="768">
        <v>4066.9602</v>
      </c>
      <c r="J75" s="322" t="s">
        <v>590</v>
      </c>
      <c r="K75" s="444"/>
      <c r="M75" s="482"/>
      <c r="R75" s="482"/>
      <c r="U75" s="453"/>
      <c r="AA75" s="47"/>
      <c r="AB75" s="47"/>
      <c r="AC75" s="47"/>
      <c r="AD75" s="47"/>
      <c r="AE75" s="47"/>
    </row>
    <row r="76" spans="1:31" s="191" customFormat="1" ht="22.5">
      <c r="A76" s="15"/>
      <c r="C76" s="343"/>
      <c r="D76" s="10" t="s">
        <v>586</v>
      </c>
      <c r="E76" s="6" t="s">
        <v>447</v>
      </c>
      <c r="F76" s="381" t="s">
        <v>418</v>
      </c>
      <c r="G76" s="768">
        <v>4430.8184099999999</v>
      </c>
      <c r="H76" s="768">
        <v>4430.8184099999999</v>
      </c>
      <c r="I76" s="768">
        <v>4430.8184099999999</v>
      </c>
      <c r="J76" s="322" t="s">
        <v>591</v>
      </c>
      <c r="K76" s="444"/>
      <c r="M76" s="482"/>
      <c r="R76" s="482"/>
      <c r="U76" s="453"/>
      <c r="AA76" s="47"/>
      <c r="AB76" s="47"/>
      <c r="AC76" s="47"/>
      <c r="AD76" s="47"/>
      <c r="AE76" s="47"/>
    </row>
    <row r="77" spans="1:31" s="191" customFormat="1" ht="18.75">
      <c r="A77" s="15"/>
      <c r="C77" s="343"/>
      <c r="D77" s="10" t="s">
        <v>587</v>
      </c>
      <c r="E77" s="7" t="s">
        <v>448</v>
      </c>
      <c r="F77" s="381" t="s">
        <v>418</v>
      </c>
      <c r="G77" s="768">
        <v>0</v>
      </c>
      <c r="H77" s="768">
        <v>0</v>
      </c>
      <c r="I77" s="768">
        <v>0</v>
      </c>
      <c r="J77" s="322"/>
      <c r="K77" s="444"/>
      <c r="M77" s="482"/>
      <c r="R77" s="482"/>
      <c r="U77" s="453"/>
      <c r="AA77" s="47"/>
      <c r="AB77" s="47"/>
      <c r="AC77" s="47"/>
      <c r="AD77" s="47"/>
      <c r="AE77" s="47"/>
    </row>
    <row r="78" spans="1:31" s="191" customFormat="1" ht="33.75">
      <c r="A78" s="15"/>
      <c r="C78" s="343"/>
      <c r="D78" s="10" t="s">
        <v>31</v>
      </c>
      <c r="E78" s="267" t="s">
        <v>348</v>
      </c>
      <c r="F78" s="381" t="s">
        <v>251</v>
      </c>
      <c r="G78" s="770" t="s">
        <v>2306</v>
      </c>
      <c r="H78" s="770" t="s">
        <v>2306</v>
      </c>
      <c r="I78" s="770" t="s">
        <v>2306</v>
      </c>
      <c r="J78" s="322" t="s">
        <v>592</v>
      </c>
      <c r="K78" s="444"/>
      <c r="M78" s="482"/>
      <c r="R78" s="482"/>
      <c r="U78" s="453"/>
      <c r="AA78" s="47"/>
      <c r="AB78" s="47"/>
      <c r="AC78" s="47"/>
      <c r="AD78" s="47"/>
      <c r="AE78" s="47"/>
    </row>
    <row r="79" spans="1:31" s="476" customFormat="1" ht="45">
      <c r="A79" s="570"/>
      <c r="C79" s="343"/>
      <c r="D79" s="10" t="s">
        <v>32</v>
      </c>
      <c r="E79" s="573" t="s">
        <v>593</v>
      </c>
      <c r="F79" s="565" t="s">
        <v>594</v>
      </c>
      <c r="G79" s="639">
        <f>SUM(G81:G84)</f>
        <v>141.85</v>
      </c>
      <c r="H79" s="768">
        <f>SUM(H81:H84)</f>
        <v>141.85</v>
      </c>
      <c r="I79" s="768">
        <f>SUM(I81:I84)</f>
        <v>141.85</v>
      </c>
      <c r="J79" s="322" t="s">
        <v>595</v>
      </c>
      <c r="K79" s="444"/>
      <c r="M79" s="482"/>
      <c r="R79" s="482"/>
      <c r="U79" s="453"/>
      <c r="AA79" s="47"/>
      <c r="AB79" s="47"/>
      <c r="AC79" s="47"/>
      <c r="AD79" s="47"/>
      <c r="AE79" s="47"/>
    </row>
    <row r="80" spans="1:31" s="392" customFormat="1" ht="5.25" hidden="1">
      <c r="A80" s="702"/>
      <c r="B80" s="482"/>
      <c r="C80" s="705"/>
      <c r="D80" s="589" t="s">
        <v>366</v>
      </c>
      <c r="E80" s="609"/>
      <c r="F80" s="704"/>
      <c r="G80" s="583"/>
      <c r="H80" s="583"/>
      <c r="I80" s="583"/>
      <c r="J80" s="596"/>
      <c r="K80" s="482"/>
      <c r="L80" s="482"/>
      <c r="M80" s="482"/>
      <c r="N80" s="482"/>
      <c r="O80" s="482"/>
      <c r="P80" s="482"/>
      <c r="Q80" s="482"/>
      <c r="R80" s="482"/>
      <c r="S80" s="482"/>
      <c r="T80" s="482"/>
      <c r="U80" s="588"/>
      <c r="V80" s="482"/>
      <c r="W80" s="482"/>
      <c r="X80" s="482"/>
      <c r="Y80" s="482"/>
      <c r="Z80" s="482"/>
      <c r="AA80" s="393"/>
      <c r="AB80" s="393"/>
      <c r="AC80" s="393"/>
      <c r="AD80" s="393"/>
      <c r="AE80" s="393"/>
    </row>
    <row r="81" spans="1:31" s="749" customFormat="1" ht="18.75">
      <c r="A81" s="748"/>
      <c r="B81" s="752"/>
      <c r="C81" s="773" t="s">
        <v>2291</v>
      </c>
      <c r="D81" s="747" t="s">
        <v>369</v>
      </c>
      <c r="E81" s="764" t="s">
        <v>2310</v>
      </c>
      <c r="F81" s="758" t="s">
        <v>594</v>
      </c>
      <c r="G81" s="765">
        <v>108.1</v>
      </c>
      <c r="H81" s="765">
        <v>108.1</v>
      </c>
      <c r="I81" s="765">
        <v>108.1</v>
      </c>
      <c r="J81" s="760" t="s">
        <v>778</v>
      </c>
      <c r="K81" s="762"/>
      <c r="L81" s="752"/>
      <c r="M81" s="759"/>
      <c r="N81" s="752"/>
      <c r="O81" s="752"/>
      <c r="P81" s="752"/>
      <c r="Q81" s="752"/>
      <c r="R81" s="759"/>
      <c r="S81" s="752"/>
      <c r="T81" s="752"/>
      <c r="U81" s="763"/>
      <c r="V81" s="752"/>
      <c r="W81" s="752"/>
      <c r="X81" s="752"/>
      <c r="Y81" s="752"/>
      <c r="Z81" s="752"/>
      <c r="AA81" s="750"/>
      <c r="AB81" s="750"/>
      <c r="AC81" s="750"/>
      <c r="AD81" s="750"/>
      <c r="AE81" s="750"/>
    </row>
    <row r="82" spans="1:31" s="749" customFormat="1" ht="18.75">
      <c r="A82" s="748"/>
      <c r="B82" s="752"/>
      <c r="C82" s="773" t="s">
        <v>2291</v>
      </c>
      <c r="D82" s="747" t="s">
        <v>2307</v>
      </c>
      <c r="E82" s="764" t="s">
        <v>2311</v>
      </c>
      <c r="F82" s="758" t="s">
        <v>594</v>
      </c>
      <c r="G82" s="765">
        <v>15.05</v>
      </c>
      <c r="H82" s="765">
        <v>15.05</v>
      </c>
      <c r="I82" s="765">
        <v>15.05</v>
      </c>
      <c r="J82" s="760" t="s">
        <v>778</v>
      </c>
      <c r="K82" s="762"/>
      <c r="L82" s="752"/>
      <c r="M82" s="759"/>
      <c r="N82" s="752"/>
      <c r="O82" s="752"/>
      <c r="P82" s="752"/>
      <c r="Q82" s="752"/>
      <c r="R82" s="759"/>
      <c r="S82" s="752"/>
      <c r="T82" s="752"/>
      <c r="U82" s="763"/>
      <c r="V82" s="752"/>
      <c r="W82" s="752"/>
      <c r="X82" s="752"/>
      <c r="Y82" s="752"/>
      <c r="Z82" s="752"/>
      <c r="AA82" s="750"/>
      <c r="AB82" s="750"/>
      <c r="AC82" s="750"/>
      <c r="AD82" s="750"/>
      <c r="AE82" s="750"/>
    </row>
    <row r="83" spans="1:31" s="749" customFormat="1" ht="18.75">
      <c r="A83" s="748"/>
      <c r="B83" s="752"/>
      <c r="C83" s="773" t="s">
        <v>2291</v>
      </c>
      <c r="D83" s="747" t="s">
        <v>2308</v>
      </c>
      <c r="E83" s="764" t="s">
        <v>2312</v>
      </c>
      <c r="F83" s="758" t="s">
        <v>594</v>
      </c>
      <c r="G83" s="765">
        <v>10.1</v>
      </c>
      <c r="H83" s="765">
        <v>10.1</v>
      </c>
      <c r="I83" s="765">
        <v>10.1</v>
      </c>
      <c r="J83" s="760" t="s">
        <v>778</v>
      </c>
      <c r="K83" s="762"/>
      <c r="L83" s="752"/>
      <c r="M83" s="759"/>
      <c r="N83" s="752"/>
      <c r="O83" s="752"/>
      <c r="P83" s="752"/>
      <c r="Q83" s="752"/>
      <c r="R83" s="759"/>
      <c r="S83" s="752"/>
      <c r="T83" s="752"/>
      <c r="U83" s="763"/>
      <c r="V83" s="752"/>
      <c r="W83" s="752"/>
      <c r="X83" s="752"/>
      <c r="Y83" s="752"/>
      <c r="Z83" s="752"/>
      <c r="AA83" s="750"/>
      <c r="AB83" s="750"/>
      <c r="AC83" s="750"/>
      <c r="AD83" s="750"/>
      <c r="AE83" s="750"/>
    </row>
    <row r="84" spans="1:31" s="749" customFormat="1" ht="18.75">
      <c r="A84" s="748"/>
      <c r="B84" s="752"/>
      <c r="C84" s="773" t="s">
        <v>2291</v>
      </c>
      <c r="D84" s="747" t="s">
        <v>2309</v>
      </c>
      <c r="E84" s="764" t="s">
        <v>2313</v>
      </c>
      <c r="F84" s="758" t="s">
        <v>594</v>
      </c>
      <c r="G84" s="765">
        <v>8.6</v>
      </c>
      <c r="H84" s="765">
        <v>8.6</v>
      </c>
      <c r="I84" s="765">
        <v>8.6</v>
      </c>
      <c r="J84" s="760" t="s">
        <v>778</v>
      </c>
      <c r="K84" s="762"/>
      <c r="L84" s="752"/>
      <c r="M84" s="759"/>
      <c r="N84" s="752"/>
      <c r="O84" s="752"/>
      <c r="P84" s="752"/>
      <c r="Q84" s="752"/>
      <c r="R84" s="759"/>
      <c r="S84" s="752"/>
      <c r="T84" s="752"/>
      <c r="U84" s="763"/>
      <c r="V84" s="752"/>
      <c r="W84" s="752"/>
      <c r="X84" s="752"/>
      <c r="Y84" s="752"/>
      <c r="Z84" s="752"/>
      <c r="AA84" s="750"/>
      <c r="AB84" s="750"/>
      <c r="AC84" s="750"/>
      <c r="AD84" s="750"/>
      <c r="AE84" s="750"/>
    </row>
    <row r="85" spans="1:31" s="631" customFormat="1" ht="22.5">
      <c r="A85" s="703"/>
      <c r="B85" s="635"/>
      <c r="C85" s="169"/>
      <c r="D85" s="451"/>
      <c r="E85" s="611" t="s">
        <v>620</v>
      </c>
      <c r="F85" s="323"/>
      <c r="G85" s="325"/>
      <c r="H85" s="325"/>
      <c r="I85" s="325"/>
      <c r="J85" s="449" t="s">
        <v>777</v>
      </c>
      <c r="K85" s="444"/>
      <c r="L85" s="635"/>
      <c r="M85" s="482"/>
      <c r="N85" s="635"/>
      <c r="O85" s="635"/>
      <c r="P85" s="635"/>
      <c r="Q85" s="635"/>
      <c r="R85" s="482"/>
      <c r="S85" s="635"/>
      <c r="T85" s="635"/>
      <c r="U85" s="453"/>
      <c r="V85" s="635"/>
      <c r="W85" s="635"/>
      <c r="X85" s="635"/>
      <c r="Y85" s="635"/>
      <c r="Z85" s="635"/>
      <c r="AA85" s="633"/>
      <c r="AB85" s="633"/>
      <c r="AC85" s="633"/>
      <c r="AD85" s="633"/>
      <c r="AE85" s="633"/>
    </row>
    <row r="86" spans="1:31" s="476" customFormat="1" ht="22.5">
      <c r="A86" s="570"/>
      <c r="C86" s="343"/>
      <c r="D86" s="10" t="s">
        <v>349</v>
      </c>
      <c r="E86" s="568" t="s">
        <v>596</v>
      </c>
      <c r="F86" s="565" t="s">
        <v>594</v>
      </c>
      <c r="G86" s="768">
        <v>71.670829999999995</v>
      </c>
      <c r="H86" s="768">
        <v>71.670829999999995</v>
      </c>
      <c r="I86" s="768">
        <v>71.670829999999995</v>
      </c>
      <c r="J86" s="322" t="s">
        <v>597</v>
      </c>
      <c r="K86" s="444"/>
      <c r="M86" s="482"/>
      <c r="R86" s="482"/>
      <c r="U86" s="453"/>
      <c r="AA86" s="47"/>
      <c r="AB86" s="47"/>
      <c r="AC86" s="47"/>
      <c r="AD86" s="47"/>
      <c r="AE86" s="47"/>
    </row>
    <row r="87" spans="1:31" s="476" customFormat="1" ht="22.5">
      <c r="A87" s="570"/>
      <c r="C87" s="343"/>
      <c r="D87" s="10" t="s">
        <v>350</v>
      </c>
      <c r="E87" s="568" t="s">
        <v>599</v>
      </c>
      <c r="F87" s="565" t="s">
        <v>598</v>
      </c>
      <c r="G87" s="746">
        <v>162.70099999999999</v>
      </c>
      <c r="H87" s="746">
        <v>167.428</v>
      </c>
      <c r="I87" s="746">
        <v>167.428</v>
      </c>
      <c r="J87" s="322" t="s">
        <v>605</v>
      </c>
      <c r="K87" s="444"/>
      <c r="M87" s="482"/>
      <c r="R87" s="482"/>
      <c r="U87" s="453"/>
      <c r="AA87" s="47"/>
      <c r="AB87" s="47"/>
      <c r="AC87" s="47"/>
      <c r="AD87" s="47"/>
      <c r="AE87" s="47"/>
    </row>
    <row r="88" spans="1:31" s="476" customFormat="1" ht="18.75">
      <c r="A88" s="570"/>
      <c r="C88" s="343"/>
      <c r="D88" s="10" t="s">
        <v>413</v>
      </c>
      <c r="E88" s="568" t="s">
        <v>600</v>
      </c>
      <c r="F88" s="565" t="s">
        <v>598</v>
      </c>
      <c r="G88" s="3">
        <v>0</v>
      </c>
      <c r="H88" s="3">
        <v>0</v>
      </c>
      <c r="I88" s="3">
        <v>0</v>
      </c>
      <c r="J88" s="322" t="s">
        <v>606</v>
      </c>
      <c r="K88" s="444"/>
      <c r="M88" s="482"/>
      <c r="R88" s="482"/>
      <c r="U88" s="453"/>
      <c r="AA88" s="47"/>
      <c r="AB88" s="47"/>
      <c r="AC88" s="47"/>
      <c r="AD88" s="47"/>
      <c r="AE88" s="47"/>
    </row>
    <row r="89" spans="1:31" s="476" customFormat="1" ht="33.75">
      <c r="A89" s="570"/>
      <c r="C89" s="343"/>
      <c r="D89" s="10" t="s">
        <v>351</v>
      </c>
      <c r="E89" s="568" t="s">
        <v>603</v>
      </c>
      <c r="F89" s="565" t="s">
        <v>598</v>
      </c>
      <c r="G89" s="746">
        <f>G90+G92</f>
        <v>116.85216149792021</v>
      </c>
      <c r="H89" s="746">
        <f>H90+H92</f>
        <v>116.85216149792021</v>
      </c>
      <c r="I89" s="746">
        <f>I90+I92</f>
        <v>116.85216149792021</v>
      </c>
      <c r="J89" s="322" t="s">
        <v>607</v>
      </c>
      <c r="K89" s="444"/>
      <c r="M89" s="482"/>
      <c r="R89" s="482"/>
      <c r="U89" s="453"/>
      <c r="AA89" s="47"/>
      <c r="AB89" s="47"/>
      <c r="AC89" s="47"/>
      <c r="AD89" s="47"/>
      <c r="AE89" s="47"/>
    </row>
    <row r="90" spans="1:31" s="476" customFormat="1" ht="18.75">
      <c r="A90" s="570"/>
      <c r="C90" s="343"/>
      <c r="D90" s="10" t="s">
        <v>449</v>
      </c>
      <c r="E90" s="569" t="s">
        <v>601</v>
      </c>
      <c r="F90" s="565" t="s">
        <v>598</v>
      </c>
      <c r="G90" s="746">
        <v>59.564847</v>
      </c>
      <c r="H90" s="746">
        <v>59.564847</v>
      </c>
      <c r="I90" s="746">
        <v>59.564847</v>
      </c>
      <c r="J90" s="322"/>
      <c r="K90" s="444"/>
      <c r="M90" s="482"/>
      <c r="R90" s="482"/>
      <c r="U90" s="453"/>
      <c r="AA90" s="47"/>
      <c r="AB90" s="47"/>
      <c r="AC90" s="47"/>
      <c r="AD90" s="47"/>
      <c r="AE90" s="47"/>
    </row>
    <row r="91" spans="1:31" s="476" customFormat="1" ht="45">
      <c r="A91" s="570"/>
      <c r="C91" s="343"/>
      <c r="D91" s="10" t="s">
        <v>604</v>
      </c>
      <c r="E91" s="605" t="s">
        <v>602</v>
      </c>
      <c r="F91" s="565" t="s">
        <v>598</v>
      </c>
      <c r="G91" s="746">
        <v>2.1106750000000001</v>
      </c>
      <c r="H91" s="746">
        <v>2.1106750000000001</v>
      </c>
      <c r="I91" s="746">
        <v>2.1106750000000001</v>
      </c>
      <c r="J91" s="322"/>
      <c r="K91" s="444"/>
      <c r="M91" s="482"/>
      <c r="R91" s="482"/>
      <c r="U91" s="453"/>
      <c r="AA91" s="47"/>
      <c r="AB91" s="47"/>
      <c r="AC91" s="47"/>
      <c r="AD91" s="47"/>
      <c r="AE91" s="47"/>
    </row>
    <row r="92" spans="1:31" s="476" customFormat="1" ht="22.5">
      <c r="A92" s="570"/>
      <c r="C92" s="343"/>
      <c r="D92" s="10" t="s">
        <v>450</v>
      </c>
      <c r="E92" s="568" t="s">
        <v>608</v>
      </c>
      <c r="F92" s="565" t="s">
        <v>598</v>
      </c>
      <c r="G92" s="746">
        <v>57.2873144979202</v>
      </c>
      <c r="H92" s="746">
        <v>57.2873144979202</v>
      </c>
      <c r="I92" s="746">
        <v>57.2873144979202</v>
      </c>
      <c r="J92" s="322"/>
      <c r="K92" s="444"/>
      <c r="M92" s="482"/>
      <c r="R92" s="482"/>
      <c r="U92" s="453"/>
      <c r="AA92" s="47"/>
      <c r="AB92" s="47"/>
      <c r="AC92" s="47"/>
      <c r="AD92" s="47"/>
      <c r="AE92" s="47"/>
    </row>
    <row r="93" spans="1:31" s="476" customFormat="1" ht="22.5" hidden="1">
      <c r="A93" s="570"/>
      <c r="C93" s="343"/>
      <c r="D93" s="10" t="s">
        <v>352</v>
      </c>
      <c r="E93" s="573" t="s">
        <v>609</v>
      </c>
      <c r="F93" s="565" t="s">
        <v>610</v>
      </c>
      <c r="G93" s="651"/>
      <c r="H93" s="651"/>
      <c r="I93" s="651"/>
      <c r="J93" s="322"/>
      <c r="K93" s="444"/>
      <c r="M93" s="482"/>
      <c r="R93" s="482"/>
      <c r="U93" s="453"/>
      <c r="AA93" s="47"/>
      <c r="AB93" s="47"/>
      <c r="AC93" s="47"/>
      <c r="AD93" s="47"/>
      <c r="AE93" s="47"/>
    </row>
    <row r="94" spans="1:31" s="476" customFormat="1" ht="22.5">
      <c r="A94" s="570"/>
      <c r="C94" s="343"/>
      <c r="D94" s="10" t="s">
        <v>353</v>
      </c>
      <c r="E94" s="573" t="s">
        <v>611</v>
      </c>
      <c r="F94" s="565" t="s">
        <v>612</v>
      </c>
      <c r="G94" s="768">
        <v>47.345999999999997</v>
      </c>
      <c r="H94" s="768">
        <v>47.345999999999997</v>
      </c>
      <c r="I94" s="768">
        <v>47.345999999999997</v>
      </c>
      <c r="J94" s="322"/>
      <c r="K94" s="444"/>
      <c r="M94" s="482"/>
      <c r="R94" s="482"/>
      <c r="U94" s="453"/>
      <c r="AA94" s="47"/>
      <c r="AB94" s="47"/>
      <c r="AC94" s="47"/>
      <c r="AD94" s="47"/>
      <c r="AE94" s="47"/>
    </row>
    <row r="95" spans="1:31" s="476" customFormat="1" ht="22.5">
      <c r="A95" s="570"/>
      <c r="C95" s="343"/>
      <c r="D95" s="10" t="s">
        <v>614</v>
      </c>
      <c r="E95" s="568" t="s">
        <v>613</v>
      </c>
      <c r="F95" s="565" t="s">
        <v>612</v>
      </c>
      <c r="G95" s="768">
        <v>43.662999999999997</v>
      </c>
      <c r="H95" s="768">
        <v>43.662999999999997</v>
      </c>
      <c r="I95" s="768">
        <v>43.662999999999997</v>
      </c>
      <c r="J95" s="322" t="s">
        <v>615</v>
      </c>
      <c r="K95" s="444"/>
      <c r="M95" s="482"/>
      <c r="R95" s="482"/>
      <c r="U95" s="453"/>
      <c r="AA95" s="47"/>
      <c r="AB95" s="47"/>
      <c r="AC95" s="47"/>
      <c r="AD95" s="47"/>
      <c r="AE95" s="47"/>
    </row>
    <row r="96" spans="1:31" s="472" customFormat="1" ht="22.5">
      <c r="A96" s="570"/>
      <c r="B96" s="476"/>
      <c r="C96" s="343"/>
      <c r="D96" s="10" t="s">
        <v>354</v>
      </c>
      <c r="E96" s="573" t="s">
        <v>356</v>
      </c>
      <c r="F96" s="565" t="s">
        <v>534</v>
      </c>
      <c r="G96" s="768">
        <f>57-G97</f>
        <v>54</v>
      </c>
      <c r="H96" s="768">
        <f>169-H97</f>
        <v>163</v>
      </c>
      <c r="I96" s="768">
        <v>1</v>
      </c>
      <c r="J96" s="322"/>
      <c r="K96" s="444"/>
      <c r="L96" s="476"/>
      <c r="M96" s="482"/>
      <c r="N96" s="476"/>
      <c r="O96" s="476"/>
      <c r="P96" s="476"/>
      <c r="Q96" s="476"/>
      <c r="R96" s="482"/>
      <c r="S96" s="476"/>
      <c r="T96" s="476"/>
      <c r="U96" s="453"/>
      <c r="V96" s="476"/>
      <c r="W96" s="476"/>
      <c r="X96" s="476"/>
      <c r="Y96" s="476"/>
      <c r="Z96" s="476"/>
      <c r="AA96" s="47"/>
      <c r="AB96" s="47"/>
      <c r="AC96" s="47"/>
      <c r="AD96" s="47"/>
      <c r="AE96" s="47"/>
    </row>
    <row r="97" spans="1:31" s="472" customFormat="1" ht="22.5">
      <c r="A97" s="570"/>
      <c r="B97" s="476"/>
      <c r="C97" s="343"/>
      <c r="D97" s="10" t="s">
        <v>355</v>
      </c>
      <c r="E97" s="573" t="s">
        <v>616</v>
      </c>
      <c r="F97" s="565" t="s">
        <v>534</v>
      </c>
      <c r="G97" s="768">
        <v>3</v>
      </c>
      <c r="H97" s="768">
        <v>6</v>
      </c>
      <c r="I97" s="768">
        <v>0</v>
      </c>
      <c r="J97" s="322"/>
      <c r="K97" s="444"/>
      <c r="L97" s="476"/>
      <c r="M97" s="482"/>
      <c r="N97" s="476"/>
      <c r="O97" s="476"/>
      <c r="P97" s="476"/>
      <c r="Q97" s="476"/>
      <c r="R97" s="482"/>
      <c r="S97" s="476"/>
      <c r="T97" s="476"/>
      <c r="U97" s="453"/>
      <c r="V97" s="476"/>
      <c r="W97" s="476"/>
      <c r="X97" s="476"/>
      <c r="Y97" s="476"/>
      <c r="Z97" s="476"/>
      <c r="AA97" s="47"/>
      <c r="AB97" s="47"/>
      <c r="AC97" s="47"/>
      <c r="AD97" s="47"/>
      <c r="AE97" s="47"/>
    </row>
    <row r="98" spans="1:31" ht="45" hidden="1">
      <c r="C98" s="343"/>
      <c r="D98" s="10" t="s">
        <v>357</v>
      </c>
      <c r="E98" s="573" t="s">
        <v>617</v>
      </c>
      <c r="F98" s="565" t="s">
        <v>618</v>
      </c>
      <c r="G98" s="739"/>
      <c r="H98" s="739"/>
      <c r="I98" s="739"/>
      <c r="J98" s="322" t="s">
        <v>619</v>
      </c>
      <c r="K98" s="444"/>
    </row>
    <row r="99" spans="1:31" s="392" customFormat="1" ht="5.25" hidden="1">
      <c r="A99" s="390"/>
      <c r="B99" s="482"/>
      <c r="C99" s="405"/>
      <c r="D99" s="621" t="s">
        <v>520</v>
      </c>
      <c r="E99" s="620"/>
      <c r="F99" s="598"/>
      <c r="G99" s="583"/>
      <c r="H99" s="583"/>
      <c r="I99" s="583"/>
      <c r="J99" s="596"/>
      <c r="K99" s="482"/>
      <c r="L99" s="482"/>
      <c r="M99" s="482"/>
      <c r="N99" s="482"/>
      <c r="O99" s="482"/>
      <c r="P99" s="482"/>
      <c r="Q99" s="482"/>
      <c r="R99" s="482"/>
      <c r="S99" s="482"/>
      <c r="T99" s="482"/>
      <c r="U99" s="588"/>
      <c r="V99" s="482"/>
      <c r="W99" s="482"/>
      <c r="X99" s="482"/>
      <c r="Y99" s="482"/>
      <c r="Z99" s="482"/>
      <c r="AA99" s="393"/>
      <c r="AB99" s="393"/>
      <c r="AC99" s="393"/>
      <c r="AD99" s="393"/>
      <c r="AE99" s="393"/>
    </row>
    <row r="100" spans="1:31" ht="22.5" hidden="1">
      <c r="C100" s="169"/>
      <c r="D100" s="451"/>
      <c r="E100" s="611" t="s">
        <v>620</v>
      </c>
      <c r="F100" s="323"/>
      <c r="G100" s="325"/>
      <c r="H100" s="325"/>
      <c r="I100" s="325"/>
      <c r="J100" s="449" t="s">
        <v>622</v>
      </c>
      <c r="K100" s="444"/>
    </row>
    <row r="101" spans="1:31" s="472" customFormat="1" ht="45">
      <c r="A101" s="570"/>
      <c r="B101" s="476"/>
      <c r="C101" s="343"/>
      <c r="D101" s="10" t="s">
        <v>623</v>
      </c>
      <c r="E101" s="573" t="s">
        <v>624</v>
      </c>
      <c r="F101" s="565" t="s">
        <v>664</v>
      </c>
      <c r="G101" s="3">
        <v>151.30000000000001</v>
      </c>
      <c r="H101" s="3">
        <v>151.30000000000001</v>
      </c>
      <c r="I101" s="3">
        <v>151.30000000000001</v>
      </c>
      <c r="J101" s="322" t="s">
        <v>625</v>
      </c>
      <c r="K101" s="444"/>
      <c r="L101" s="476"/>
      <c r="M101" s="482"/>
      <c r="N101" s="476"/>
      <c r="O101" s="476"/>
      <c r="P101" s="476"/>
      <c r="Q101" s="476"/>
      <c r="R101" s="482"/>
      <c r="S101" s="476"/>
      <c r="T101" s="476"/>
      <c r="U101" s="453"/>
      <c r="V101" s="476"/>
      <c r="W101" s="476"/>
      <c r="X101" s="476"/>
      <c r="Y101" s="476"/>
      <c r="Z101" s="476"/>
      <c r="AA101" s="47"/>
      <c r="AB101" s="47"/>
      <c r="AC101" s="47"/>
      <c r="AD101" s="47"/>
      <c r="AE101" s="47"/>
    </row>
    <row r="102" spans="1:31" s="392" customFormat="1" ht="5.25" hidden="1">
      <c r="A102" s="390"/>
      <c r="B102" s="482"/>
      <c r="C102" s="405"/>
      <c r="D102" s="589" t="s">
        <v>626</v>
      </c>
      <c r="E102" s="609"/>
      <c r="F102" s="598"/>
      <c r="G102" s="583"/>
      <c r="H102" s="583"/>
      <c r="I102" s="583"/>
      <c r="J102" s="596"/>
      <c r="K102" s="482"/>
      <c r="L102" s="482"/>
      <c r="M102" s="482"/>
      <c r="N102" s="482"/>
      <c r="O102" s="482"/>
      <c r="P102" s="482"/>
      <c r="Q102" s="482"/>
      <c r="R102" s="482"/>
      <c r="S102" s="482"/>
      <c r="T102" s="482"/>
      <c r="U102" s="588"/>
      <c r="V102" s="482"/>
      <c r="W102" s="482"/>
      <c r="X102" s="482"/>
      <c r="Y102" s="482"/>
      <c r="Z102" s="482"/>
      <c r="AA102" s="393"/>
      <c r="AB102" s="393"/>
      <c r="AC102" s="393"/>
      <c r="AD102" s="393"/>
      <c r="AE102" s="393"/>
    </row>
    <row r="103" spans="1:31" s="749" customFormat="1" ht="22.5">
      <c r="A103" s="748"/>
      <c r="B103" s="752"/>
      <c r="C103" s="773" t="s">
        <v>2291</v>
      </c>
      <c r="D103" s="747" t="s">
        <v>2314</v>
      </c>
      <c r="E103" s="764" t="s">
        <v>2310</v>
      </c>
      <c r="F103" s="758" t="s">
        <v>664</v>
      </c>
      <c r="G103" s="769">
        <v>150.4</v>
      </c>
      <c r="H103" s="769">
        <v>150.4</v>
      </c>
      <c r="I103" s="769">
        <v>150.4</v>
      </c>
      <c r="J103" s="760" t="s">
        <v>682</v>
      </c>
      <c r="K103" s="762"/>
      <c r="L103" s="752"/>
      <c r="M103" s="759"/>
      <c r="N103" s="752"/>
      <c r="O103" s="752"/>
      <c r="P103" s="752"/>
      <c r="Q103" s="752"/>
      <c r="R103" s="759"/>
      <c r="S103" s="752"/>
      <c r="T103" s="752"/>
      <c r="U103" s="763"/>
      <c r="V103" s="752"/>
      <c r="W103" s="752"/>
      <c r="X103" s="752"/>
      <c r="Y103" s="752"/>
      <c r="Z103" s="752"/>
      <c r="AA103" s="750"/>
      <c r="AB103" s="750"/>
      <c r="AC103" s="750"/>
      <c r="AD103" s="750"/>
      <c r="AE103" s="750"/>
    </row>
    <row r="104" spans="1:31" s="749" customFormat="1" ht="22.5">
      <c r="A104" s="748"/>
      <c r="B104" s="752"/>
      <c r="C104" s="773" t="s">
        <v>2291</v>
      </c>
      <c r="D104" s="747" t="s">
        <v>2315</v>
      </c>
      <c r="E104" s="764" t="s">
        <v>2318</v>
      </c>
      <c r="F104" s="758" t="s">
        <v>664</v>
      </c>
      <c r="G104" s="769">
        <v>162.6</v>
      </c>
      <c r="H104" s="769">
        <v>162.6</v>
      </c>
      <c r="I104" s="769">
        <v>162.6</v>
      </c>
      <c r="J104" s="760" t="s">
        <v>682</v>
      </c>
      <c r="K104" s="762"/>
      <c r="L104" s="752"/>
      <c r="M104" s="759"/>
      <c r="N104" s="752"/>
      <c r="O104" s="752"/>
      <c r="P104" s="752"/>
      <c r="Q104" s="752"/>
      <c r="R104" s="759"/>
      <c r="S104" s="752"/>
      <c r="T104" s="752"/>
      <c r="U104" s="763"/>
      <c r="V104" s="752"/>
      <c r="W104" s="752"/>
      <c r="X104" s="752"/>
      <c r="Y104" s="752"/>
      <c r="Z104" s="752"/>
      <c r="AA104" s="750"/>
      <c r="AB104" s="750"/>
      <c r="AC104" s="750"/>
      <c r="AD104" s="750"/>
      <c r="AE104" s="750"/>
    </row>
    <row r="105" spans="1:31" s="472" customFormat="1" ht="22.5">
      <c r="A105" s="570"/>
      <c r="B105" s="476"/>
      <c r="C105" s="169"/>
      <c r="D105" s="451"/>
      <c r="E105" s="611" t="s">
        <v>620</v>
      </c>
      <c r="F105" s="323"/>
      <c r="G105" s="325"/>
      <c r="H105" s="325"/>
      <c r="I105" s="325"/>
      <c r="J105" s="449" t="s">
        <v>667</v>
      </c>
      <c r="K105" s="444"/>
      <c r="L105" s="476"/>
      <c r="M105" s="482"/>
      <c r="N105" s="476"/>
      <c r="O105" s="476"/>
      <c r="P105" s="476"/>
      <c r="Q105" s="476"/>
      <c r="R105" s="482"/>
      <c r="S105" s="476"/>
      <c r="T105" s="476"/>
      <c r="U105" s="453"/>
      <c r="V105" s="476"/>
      <c r="W105" s="476"/>
      <c r="X105" s="476"/>
      <c r="Y105" s="476"/>
      <c r="Z105" s="476"/>
      <c r="AA105" s="47"/>
      <c r="AB105" s="47"/>
      <c r="AC105" s="47"/>
      <c r="AD105" s="47"/>
      <c r="AE105" s="47"/>
    </row>
    <row r="106" spans="1:31" s="472" customFormat="1" ht="33.75">
      <c r="A106" s="570"/>
      <c r="B106" s="476"/>
      <c r="C106" s="343"/>
      <c r="D106" s="10" t="s">
        <v>627</v>
      </c>
      <c r="E106" s="573" t="s">
        <v>628</v>
      </c>
      <c r="F106" s="565" t="s">
        <v>664</v>
      </c>
      <c r="G106" s="746">
        <v>151.4</v>
      </c>
      <c r="H106" s="746">
        <v>151.4</v>
      </c>
      <c r="I106" s="746">
        <v>151.4</v>
      </c>
      <c r="J106" s="322" t="s">
        <v>665</v>
      </c>
      <c r="K106" s="444"/>
      <c r="L106" s="476"/>
      <c r="M106" s="482"/>
      <c r="N106" s="476"/>
      <c r="O106" s="476"/>
      <c r="P106" s="476"/>
      <c r="Q106" s="476"/>
      <c r="R106" s="482"/>
      <c r="S106" s="476"/>
      <c r="T106" s="476"/>
      <c r="U106" s="453"/>
      <c r="V106" s="476"/>
      <c r="W106" s="476"/>
      <c r="X106" s="476"/>
      <c r="Y106" s="476"/>
      <c r="Z106" s="476"/>
      <c r="AA106" s="47"/>
      <c r="AB106" s="47"/>
      <c r="AC106" s="47"/>
      <c r="AD106" s="47"/>
      <c r="AE106" s="47"/>
    </row>
    <row r="107" spans="1:31" s="392" customFormat="1" ht="5.25" hidden="1">
      <c r="A107" s="390"/>
      <c r="B107" s="482"/>
      <c r="C107" s="405"/>
      <c r="D107" s="589" t="s">
        <v>683</v>
      </c>
      <c r="E107" s="609"/>
      <c r="F107" s="598"/>
      <c r="G107" s="583"/>
      <c r="H107" s="583"/>
      <c r="I107" s="583"/>
      <c r="J107" s="596"/>
      <c r="K107" s="482"/>
      <c r="L107" s="482"/>
      <c r="M107" s="482"/>
      <c r="N107" s="482"/>
      <c r="O107" s="482"/>
      <c r="P107" s="482"/>
      <c r="Q107" s="482"/>
      <c r="R107" s="482"/>
      <c r="S107" s="482"/>
      <c r="T107" s="482"/>
      <c r="U107" s="588"/>
      <c r="V107" s="482"/>
      <c r="W107" s="482"/>
      <c r="X107" s="482"/>
      <c r="Y107" s="482"/>
      <c r="Z107" s="482"/>
      <c r="AA107" s="393"/>
      <c r="AB107" s="393"/>
      <c r="AC107" s="393"/>
      <c r="AD107" s="393"/>
      <c r="AE107" s="393"/>
    </row>
    <row r="108" spans="1:31" s="749" customFormat="1" ht="22.5">
      <c r="A108" s="748"/>
      <c r="B108" s="752"/>
      <c r="C108" s="773" t="s">
        <v>2291</v>
      </c>
      <c r="D108" s="747" t="s">
        <v>2316</v>
      </c>
      <c r="E108" s="764" t="s">
        <v>2310</v>
      </c>
      <c r="F108" s="758" t="s">
        <v>664</v>
      </c>
      <c r="G108" s="769">
        <v>151.1</v>
      </c>
      <c r="H108" s="769">
        <v>151.1</v>
      </c>
      <c r="I108" s="769">
        <v>151.1</v>
      </c>
      <c r="J108" s="760" t="s">
        <v>681</v>
      </c>
      <c r="K108" s="762"/>
      <c r="L108" s="752"/>
      <c r="M108" s="759"/>
      <c r="N108" s="752"/>
      <c r="O108" s="752"/>
      <c r="P108" s="752"/>
      <c r="Q108" s="752"/>
      <c r="R108" s="759"/>
      <c r="S108" s="752"/>
      <c r="T108" s="752"/>
      <c r="U108" s="763"/>
      <c r="V108" s="752"/>
      <c r="W108" s="752"/>
      <c r="X108" s="752"/>
      <c r="Y108" s="752"/>
      <c r="Z108" s="752"/>
      <c r="AA108" s="750"/>
      <c r="AB108" s="750"/>
      <c r="AC108" s="750"/>
      <c r="AD108" s="750"/>
      <c r="AE108" s="750"/>
    </row>
    <row r="109" spans="1:31" s="749" customFormat="1" ht="22.5">
      <c r="A109" s="748"/>
      <c r="B109" s="752"/>
      <c r="C109" s="773" t="s">
        <v>2291</v>
      </c>
      <c r="D109" s="747" t="s">
        <v>2317</v>
      </c>
      <c r="E109" s="764" t="s">
        <v>2318</v>
      </c>
      <c r="F109" s="758" t="s">
        <v>664</v>
      </c>
      <c r="G109" s="769">
        <v>162.69999999999999</v>
      </c>
      <c r="H109" s="769">
        <v>162.69999999999999</v>
      </c>
      <c r="I109" s="769">
        <v>162.69999999999999</v>
      </c>
      <c r="J109" s="760" t="s">
        <v>681</v>
      </c>
      <c r="K109" s="762"/>
      <c r="L109" s="752"/>
      <c r="M109" s="759"/>
      <c r="N109" s="752"/>
      <c r="O109" s="752"/>
      <c r="P109" s="752"/>
      <c r="Q109" s="752"/>
      <c r="R109" s="759"/>
      <c r="S109" s="752"/>
      <c r="T109" s="752"/>
      <c r="U109" s="763"/>
      <c r="V109" s="752"/>
      <c r="W109" s="752"/>
      <c r="X109" s="752"/>
      <c r="Y109" s="752"/>
      <c r="Z109" s="752"/>
      <c r="AA109" s="750"/>
      <c r="AB109" s="750"/>
      <c r="AC109" s="750"/>
      <c r="AD109" s="750"/>
      <c r="AE109" s="750"/>
    </row>
    <row r="110" spans="1:31" s="472" customFormat="1" ht="22.5">
      <c r="A110" s="570"/>
      <c r="B110" s="476"/>
      <c r="C110" s="169"/>
      <c r="D110" s="451"/>
      <c r="E110" s="611" t="s">
        <v>620</v>
      </c>
      <c r="F110" s="323"/>
      <c r="G110" s="325"/>
      <c r="H110" s="325"/>
      <c r="I110" s="325"/>
      <c r="J110" s="449" t="s">
        <v>666</v>
      </c>
      <c r="K110" s="444"/>
      <c r="L110" s="476"/>
      <c r="M110" s="482"/>
      <c r="N110" s="476"/>
      <c r="O110" s="476"/>
      <c r="P110" s="476"/>
      <c r="Q110" s="476"/>
      <c r="R110" s="482"/>
      <c r="S110" s="476"/>
      <c r="T110" s="476"/>
      <c r="U110" s="453"/>
      <c r="V110" s="476"/>
      <c r="W110" s="476"/>
      <c r="X110" s="476"/>
      <c r="Y110" s="476"/>
      <c r="Z110" s="476"/>
      <c r="AA110" s="47"/>
      <c r="AB110" s="47"/>
      <c r="AC110" s="47"/>
      <c r="AD110" s="47"/>
      <c r="AE110" s="47"/>
    </row>
    <row r="111" spans="1:31" s="631" customFormat="1" ht="36" customHeight="1">
      <c r="A111" s="636"/>
      <c r="B111" s="635"/>
      <c r="C111" s="343"/>
      <c r="D111" s="10" t="s">
        <v>668</v>
      </c>
      <c r="E111" s="641" t="s">
        <v>673</v>
      </c>
      <c r="F111" s="637" t="s">
        <v>678</v>
      </c>
      <c r="G111" s="768">
        <f>G45/(G87*1000)</f>
        <v>3.3196134074160576E-2</v>
      </c>
      <c r="H111" s="768">
        <f>H45/(H87*1000)</f>
        <v>6.910940822323626E-2</v>
      </c>
      <c r="I111" s="768">
        <f>I45/(I87*1000)</f>
        <v>0</v>
      </c>
      <c r="J111" s="322" t="s">
        <v>680</v>
      </c>
      <c r="K111" s="444"/>
      <c r="L111" s="635"/>
      <c r="M111" s="482"/>
      <c r="N111" s="635"/>
      <c r="O111" s="635"/>
      <c r="P111" s="635"/>
      <c r="Q111" s="635"/>
      <c r="R111" s="482"/>
      <c r="S111" s="635"/>
      <c r="T111" s="635"/>
      <c r="U111" s="453"/>
      <c r="V111" s="635"/>
      <c r="W111" s="635"/>
      <c r="X111" s="635"/>
      <c r="Y111" s="635"/>
      <c r="Z111" s="635"/>
      <c r="AA111" s="633"/>
      <c r="AB111" s="633"/>
      <c r="AC111" s="633"/>
      <c r="AD111" s="633"/>
      <c r="AE111" s="633"/>
    </row>
    <row r="112" spans="1:31" s="631" customFormat="1" ht="29.25" customHeight="1">
      <c r="A112" s="636"/>
      <c r="B112" s="635"/>
      <c r="C112" s="343"/>
      <c r="D112" s="10" t="s">
        <v>669</v>
      </c>
      <c r="E112" s="641" t="s">
        <v>674</v>
      </c>
      <c r="F112" s="637" t="s">
        <v>679</v>
      </c>
      <c r="G112" s="768">
        <f>329413/(G87*1000)</f>
        <v>2.0246525835735492</v>
      </c>
      <c r="H112" s="768">
        <f>329413/(H87*1000)</f>
        <v>1.9674905033805576</v>
      </c>
      <c r="I112" s="768">
        <f>329413/(I87*1000)</f>
        <v>1.9674905033805576</v>
      </c>
      <c r="J112" s="322" t="s">
        <v>680</v>
      </c>
      <c r="K112" s="444"/>
      <c r="L112" s="635"/>
      <c r="M112" s="482"/>
      <c r="N112" s="635"/>
      <c r="O112" s="635"/>
      <c r="P112" s="635"/>
      <c r="Q112" s="635"/>
      <c r="R112" s="482"/>
      <c r="S112" s="635"/>
      <c r="T112" s="635"/>
      <c r="U112" s="453"/>
      <c r="V112" s="635"/>
      <c r="W112" s="635"/>
      <c r="X112" s="635"/>
      <c r="Y112" s="635"/>
      <c r="Z112" s="635"/>
      <c r="AA112" s="633"/>
      <c r="AB112" s="633"/>
      <c r="AC112" s="633"/>
      <c r="AD112" s="633"/>
      <c r="AE112" s="633"/>
    </row>
    <row r="113" spans="1:31" s="631" customFormat="1" ht="56.25">
      <c r="A113" s="636"/>
      <c r="B113" s="635"/>
      <c r="C113" s="343"/>
      <c r="D113" s="10" t="s">
        <v>670</v>
      </c>
      <c r="E113" s="641" t="s">
        <v>675</v>
      </c>
      <c r="F113" s="637" t="s">
        <v>251</v>
      </c>
      <c r="G113" s="711"/>
      <c r="H113" s="711"/>
      <c r="I113" s="711"/>
      <c r="J113" s="322" t="s">
        <v>469</v>
      </c>
      <c r="K113" s="444"/>
      <c r="L113" s="635"/>
      <c r="M113" s="482"/>
      <c r="N113" s="635"/>
      <c r="O113" s="635"/>
      <c r="P113" s="635"/>
      <c r="Q113" s="635"/>
      <c r="R113" s="482"/>
      <c r="S113" s="635"/>
      <c r="T113" s="635"/>
      <c r="U113" s="453"/>
      <c r="V113" s="635"/>
      <c r="W113" s="635"/>
      <c r="X113" s="635"/>
      <c r="Y113" s="635"/>
      <c r="Z113" s="635"/>
      <c r="AA113" s="633"/>
      <c r="AB113" s="633"/>
      <c r="AC113" s="633"/>
      <c r="AD113" s="633"/>
      <c r="AE113" s="633"/>
    </row>
    <row r="114" spans="1:31" s="631" customFormat="1" ht="33.75">
      <c r="A114" s="636"/>
      <c r="B114" s="635"/>
      <c r="C114" s="343"/>
      <c r="D114" s="10" t="s">
        <v>672</v>
      </c>
      <c r="E114" s="640" t="s">
        <v>676</v>
      </c>
      <c r="F114" s="637" t="s">
        <v>251</v>
      </c>
      <c r="G114" s="771" t="s">
        <v>2319</v>
      </c>
      <c r="H114" s="771" t="s">
        <v>2319</v>
      </c>
      <c r="I114" s="771" t="s">
        <v>2319</v>
      </c>
      <c r="J114" s="322" t="s">
        <v>469</v>
      </c>
      <c r="K114" s="444"/>
      <c r="L114" s="635"/>
      <c r="M114" s="482"/>
      <c r="N114" s="635"/>
      <c r="O114" s="635"/>
      <c r="P114" s="635"/>
      <c r="Q114" s="635"/>
      <c r="R114" s="482"/>
      <c r="S114" s="635"/>
      <c r="T114" s="635"/>
      <c r="U114" s="453"/>
      <c r="V114" s="635"/>
      <c r="W114" s="635"/>
      <c r="X114" s="635"/>
      <c r="Y114" s="635"/>
      <c r="Z114" s="635"/>
      <c r="AA114" s="633"/>
      <c r="AB114" s="633"/>
      <c r="AC114" s="633"/>
      <c r="AD114" s="633"/>
      <c r="AE114" s="633"/>
    </row>
    <row r="115" spans="1:31" s="631" customFormat="1" ht="33.75">
      <c r="A115" s="636"/>
      <c r="B115" s="635"/>
      <c r="C115" s="343"/>
      <c r="D115" s="10" t="s">
        <v>671</v>
      </c>
      <c r="E115" s="640" t="s">
        <v>677</v>
      </c>
      <c r="F115" s="637" t="s">
        <v>251</v>
      </c>
      <c r="G115" s="771" t="s">
        <v>2320</v>
      </c>
      <c r="H115" s="771" t="s">
        <v>2320</v>
      </c>
      <c r="I115" s="771" t="s">
        <v>2320</v>
      </c>
      <c r="J115" s="322" t="s">
        <v>469</v>
      </c>
      <c r="K115" s="444"/>
      <c r="L115" s="635"/>
      <c r="M115" s="482"/>
      <c r="N115" s="635"/>
      <c r="O115" s="635"/>
      <c r="P115" s="635"/>
      <c r="Q115" s="635"/>
      <c r="R115" s="482"/>
      <c r="S115" s="635"/>
      <c r="T115" s="635"/>
      <c r="U115" s="453"/>
      <c r="V115" s="635"/>
      <c r="W115" s="635"/>
      <c r="X115" s="635"/>
      <c r="Y115" s="635"/>
      <c r="Z115" s="635"/>
      <c r="AA115" s="633"/>
      <c r="AB115" s="633"/>
      <c r="AC115" s="633"/>
      <c r="AD115" s="633"/>
      <c r="AE115" s="633"/>
    </row>
    <row r="116" spans="1:31" s="392" customFormat="1" ht="5.25" hidden="1">
      <c r="A116" s="390"/>
      <c r="B116" s="482"/>
      <c r="C116" s="405"/>
      <c r="D116" s="625"/>
      <c r="E116" s="624"/>
      <c r="F116" s="623"/>
      <c r="G116" s="622"/>
      <c r="H116" s="622"/>
      <c r="I116" s="622"/>
      <c r="J116" s="622"/>
      <c r="K116" s="482"/>
      <c r="L116" s="482"/>
      <c r="M116" s="482"/>
      <c r="N116" s="482"/>
      <c r="O116" s="482"/>
      <c r="P116" s="482"/>
      <c r="Q116" s="482"/>
      <c r="R116" s="482"/>
      <c r="S116" s="482"/>
      <c r="T116" s="482"/>
      <c r="U116" s="588"/>
      <c r="V116" s="482"/>
      <c r="W116" s="482"/>
      <c r="X116" s="482"/>
      <c r="Y116" s="482"/>
      <c r="Z116" s="482"/>
      <c r="AA116" s="393"/>
      <c r="AB116" s="393"/>
      <c r="AC116" s="393"/>
      <c r="AD116" s="393"/>
      <c r="AE116" s="393"/>
    </row>
    <row r="117" spans="1:31" ht="10.5" customHeight="1">
      <c r="C117" s="343"/>
    </row>
    <row r="118" spans="1:31" ht="12.75">
      <c r="C118" s="343"/>
      <c r="D118" s="619">
        <v>1</v>
      </c>
      <c r="E118" s="855" t="s">
        <v>685</v>
      </c>
      <c r="F118" s="855"/>
      <c r="G118" s="855"/>
      <c r="H118" s="722"/>
      <c r="I118" s="722"/>
      <c r="J118" s="389"/>
    </row>
    <row r="119" spans="1:31" s="392" customFormat="1" ht="11.25">
      <c r="A119" s="390"/>
      <c r="B119" s="299"/>
      <c r="C119" s="391"/>
      <c r="E119" s="638" t="s">
        <v>686</v>
      </c>
      <c r="F119" s="631"/>
      <c r="G119" s="631"/>
      <c r="H119" s="631"/>
      <c r="I119" s="631"/>
      <c r="K119" s="191"/>
      <c r="L119" s="191"/>
      <c r="M119" s="482"/>
      <c r="N119" s="191"/>
      <c r="O119" s="191"/>
      <c r="P119" s="191"/>
      <c r="Q119" s="191"/>
      <c r="R119" s="482"/>
      <c r="S119" s="191"/>
      <c r="T119" s="191"/>
      <c r="U119" s="453"/>
      <c r="V119" s="191"/>
      <c r="W119" s="191"/>
      <c r="X119" s="191"/>
      <c r="Y119" s="191"/>
      <c r="Z119" s="191"/>
      <c r="AA119" s="47"/>
      <c r="AB119" s="393"/>
      <c r="AC119" s="393"/>
      <c r="AD119" s="393"/>
      <c r="AE119" s="393"/>
    </row>
    <row r="120" spans="1:31" s="392" customFormat="1" ht="10.5" customHeight="1">
      <c r="A120" s="390"/>
      <c r="B120" s="299"/>
      <c r="C120" s="391"/>
      <c r="K120" s="191"/>
      <c r="L120" s="191"/>
      <c r="M120" s="482"/>
      <c r="N120" s="191"/>
      <c r="O120" s="191"/>
      <c r="P120" s="191"/>
      <c r="Q120" s="191"/>
      <c r="R120" s="482"/>
      <c r="S120" s="191"/>
      <c r="T120" s="191"/>
      <c r="U120" s="453"/>
      <c r="V120" s="191"/>
      <c r="W120" s="191"/>
      <c r="X120" s="191"/>
      <c r="Y120" s="191"/>
      <c r="Z120" s="191"/>
      <c r="AA120" s="47"/>
      <c r="AB120" s="393"/>
      <c r="AC120" s="393"/>
      <c r="AD120" s="393"/>
      <c r="AE120" s="393"/>
    </row>
    <row r="121" spans="1:31" s="392" customFormat="1" ht="10.5" customHeight="1">
      <c r="A121" s="390"/>
      <c r="B121" s="299"/>
      <c r="C121" s="391"/>
      <c r="K121" s="191"/>
      <c r="L121" s="191"/>
      <c r="M121" s="482"/>
      <c r="N121" s="191"/>
      <c r="O121" s="191"/>
      <c r="P121" s="191"/>
      <c r="Q121" s="191"/>
      <c r="R121" s="482"/>
      <c r="S121" s="191"/>
      <c r="T121" s="191"/>
      <c r="U121" s="453"/>
      <c r="V121" s="191"/>
      <c r="W121" s="191"/>
      <c r="X121" s="191"/>
      <c r="Y121" s="191"/>
      <c r="Z121" s="191"/>
      <c r="AA121" s="47"/>
      <c r="AB121" s="393"/>
      <c r="AC121" s="393"/>
      <c r="AD121" s="393"/>
      <c r="AE121" s="393"/>
    </row>
    <row r="122" spans="1:31" s="392" customFormat="1" ht="10.5" customHeight="1">
      <c r="A122" s="390"/>
      <c r="B122" s="299"/>
      <c r="C122" s="391"/>
      <c r="G122" s="393" t="str">
        <f>IF(G29-G30 &lt;&gt;G70,"WARNING","")</f>
        <v/>
      </c>
      <c r="H122" s="393" t="str">
        <f>IF(H29-H30 &lt;&gt;H70,"WARNING","")</f>
        <v/>
      </c>
      <c r="I122" s="393" t="str">
        <f>IF(I29-I30 &lt;&gt;I70,"WARNING","")</f>
        <v/>
      </c>
      <c r="K122" s="191"/>
      <c r="L122" s="191"/>
      <c r="M122" s="482"/>
      <c r="N122" s="191"/>
      <c r="O122" s="191"/>
      <c r="P122" s="191"/>
      <c r="Q122" s="191"/>
      <c r="R122" s="482"/>
      <c r="S122" s="191"/>
      <c r="T122" s="191"/>
      <c r="U122" s="453"/>
      <c r="V122" s="191"/>
      <c r="W122" s="191"/>
      <c r="X122" s="191"/>
      <c r="Y122" s="191"/>
      <c r="Z122" s="191"/>
      <c r="AA122" s="47"/>
      <c r="AB122" s="393"/>
      <c r="AC122" s="393"/>
      <c r="AD122" s="393"/>
      <c r="AE122" s="393"/>
    </row>
    <row r="123" spans="1:31" s="392" customFormat="1" ht="10.5" customHeight="1">
      <c r="A123" s="390"/>
      <c r="B123" s="299"/>
      <c r="C123" s="391"/>
      <c r="K123" s="191"/>
      <c r="L123" s="191"/>
      <c r="M123" s="482"/>
      <c r="N123" s="191"/>
      <c r="O123" s="191"/>
      <c r="P123" s="191"/>
      <c r="Q123" s="191"/>
      <c r="R123" s="482"/>
      <c r="S123" s="191"/>
      <c r="T123" s="191"/>
      <c r="U123" s="453"/>
      <c r="V123" s="191"/>
      <c r="W123" s="191"/>
      <c r="X123" s="191"/>
      <c r="Y123" s="191"/>
      <c r="Z123" s="191"/>
      <c r="AA123" s="47"/>
      <c r="AB123" s="393"/>
      <c r="AC123" s="393"/>
      <c r="AD123" s="393"/>
      <c r="AE123" s="393"/>
    </row>
    <row r="124" spans="1:31" s="392" customFormat="1" ht="10.5" customHeight="1">
      <c r="A124" s="390"/>
      <c r="B124" s="299"/>
      <c r="C124" s="391"/>
      <c r="K124" s="191"/>
      <c r="L124" s="191"/>
      <c r="M124" s="482"/>
      <c r="N124" s="191"/>
      <c r="O124" s="191"/>
      <c r="P124" s="191"/>
      <c r="Q124" s="191"/>
      <c r="R124" s="482"/>
      <c r="S124" s="191"/>
      <c r="T124" s="191"/>
      <c r="U124" s="453"/>
      <c r="V124" s="191"/>
      <c r="W124" s="191"/>
      <c r="X124" s="191"/>
      <c r="Y124" s="191"/>
      <c r="Z124" s="191"/>
      <c r="AA124" s="47"/>
      <c r="AB124" s="393"/>
      <c r="AC124" s="393"/>
      <c r="AD124" s="393"/>
      <c r="AE124" s="393"/>
    </row>
    <row r="125" spans="1:31" s="392" customFormat="1" ht="10.5" customHeight="1">
      <c r="A125" s="390"/>
      <c r="B125" s="299"/>
      <c r="C125" s="391"/>
      <c r="K125" s="191"/>
      <c r="L125" s="191"/>
      <c r="M125" s="482"/>
      <c r="N125" s="191"/>
      <c r="O125" s="191"/>
      <c r="P125" s="191"/>
      <c r="Q125" s="191"/>
      <c r="R125" s="482"/>
      <c r="S125" s="191"/>
      <c r="T125" s="191"/>
      <c r="U125" s="453"/>
      <c r="V125" s="191"/>
      <c r="W125" s="191"/>
      <c r="X125" s="191"/>
      <c r="Y125" s="191"/>
      <c r="Z125" s="191"/>
      <c r="AA125" s="47"/>
      <c r="AB125" s="393"/>
      <c r="AC125" s="393"/>
      <c r="AD125" s="393"/>
      <c r="AE125" s="393"/>
    </row>
    <row r="126" spans="1:31" s="392" customFormat="1" ht="10.5" customHeight="1">
      <c r="A126" s="390"/>
      <c r="B126" s="299"/>
      <c r="C126" s="391"/>
      <c r="K126" s="191"/>
      <c r="L126" s="191"/>
      <c r="M126" s="482"/>
      <c r="N126" s="191"/>
      <c r="O126" s="191"/>
      <c r="P126" s="191"/>
      <c r="Q126" s="191"/>
      <c r="R126" s="482"/>
      <c r="S126" s="191"/>
      <c r="T126" s="191"/>
      <c r="U126" s="453"/>
      <c r="V126" s="191"/>
      <c r="W126" s="191"/>
      <c r="X126" s="191"/>
      <c r="Y126" s="191"/>
      <c r="Z126" s="191"/>
      <c r="AA126" s="47"/>
      <c r="AB126" s="393"/>
      <c r="AC126" s="393"/>
      <c r="AD126" s="393"/>
      <c r="AE126" s="393"/>
    </row>
    <row r="127" spans="1:31" s="392" customFormat="1" ht="10.5" customHeight="1">
      <c r="A127" s="390"/>
      <c r="B127" s="299"/>
      <c r="C127" s="391"/>
      <c r="K127" s="191"/>
      <c r="L127" s="191"/>
      <c r="M127" s="482"/>
      <c r="N127" s="191"/>
      <c r="O127" s="191"/>
      <c r="P127" s="191"/>
      <c r="Q127" s="191"/>
      <c r="R127" s="482"/>
      <c r="S127" s="191"/>
      <c r="T127" s="191"/>
      <c r="U127" s="453"/>
      <c r="V127" s="191"/>
      <c r="W127" s="191"/>
      <c r="X127" s="191"/>
      <c r="Y127" s="191"/>
      <c r="Z127" s="191"/>
      <c r="AA127" s="47"/>
      <c r="AB127" s="393"/>
      <c r="AC127" s="393"/>
      <c r="AD127" s="393"/>
      <c r="AE127" s="393"/>
    </row>
    <row r="128" spans="1:31" s="392" customFormat="1" ht="10.5" customHeight="1">
      <c r="A128" s="390"/>
      <c r="B128" s="299"/>
      <c r="C128" s="391"/>
      <c r="K128" s="191"/>
      <c r="L128" s="191"/>
      <c r="M128" s="482"/>
      <c r="N128" s="191"/>
      <c r="O128" s="191"/>
      <c r="P128" s="191"/>
      <c r="Q128" s="191"/>
      <c r="R128" s="482"/>
      <c r="S128" s="191"/>
      <c r="T128" s="191"/>
      <c r="U128" s="453"/>
      <c r="V128" s="191"/>
      <c r="W128" s="191"/>
      <c r="X128" s="191"/>
      <c r="Y128" s="191"/>
      <c r="Z128" s="191"/>
      <c r="AA128" s="47"/>
      <c r="AB128" s="393"/>
      <c r="AC128" s="393"/>
      <c r="AD128" s="393"/>
      <c r="AE128" s="393"/>
    </row>
    <row r="129" spans="1:31" s="392" customFormat="1" ht="10.5" customHeight="1">
      <c r="A129" s="390"/>
      <c r="B129" s="299"/>
      <c r="C129" s="391"/>
      <c r="K129" s="191"/>
      <c r="L129" s="191"/>
      <c r="M129" s="482"/>
      <c r="N129" s="191"/>
      <c r="O129" s="191"/>
      <c r="P129" s="191"/>
      <c r="Q129" s="191"/>
      <c r="R129" s="482"/>
      <c r="S129" s="191"/>
      <c r="T129" s="191"/>
      <c r="U129" s="453"/>
      <c r="V129" s="191"/>
      <c r="W129" s="191"/>
      <c r="X129" s="191"/>
      <c r="Y129" s="191"/>
      <c r="Z129" s="191"/>
      <c r="AA129" s="47"/>
      <c r="AB129" s="393"/>
      <c r="AC129" s="393"/>
      <c r="AD129" s="393"/>
      <c r="AE129" s="393"/>
    </row>
    <row r="130" spans="1:31" s="392" customFormat="1" ht="10.5" customHeight="1">
      <c r="A130" s="390"/>
      <c r="B130" s="299"/>
      <c r="C130" s="391"/>
      <c r="K130" s="191"/>
      <c r="L130" s="191"/>
      <c r="M130" s="482"/>
      <c r="N130" s="191"/>
      <c r="O130" s="191"/>
      <c r="P130" s="191"/>
      <c r="Q130" s="191"/>
      <c r="R130" s="482"/>
      <c r="S130" s="191"/>
      <c r="T130" s="191"/>
      <c r="U130" s="453"/>
      <c r="V130" s="191"/>
      <c r="W130" s="191"/>
      <c r="X130" s="191"/>
      <c r="Y130" s="191"/>
      <c r="Z130" s="191"/>
      <c r="AA130" s="47"/>
      <c r="AB130" s="393"/>
      <c r="AC130" s="393"/>
      <c r="AD130" s="393"/>
      <c r="AE130" s="393"/>
    </row>
    <row r="131" spans="1:31" s="392" customFormat="1" ht="10.5" customHeight="1">
      <c r="A131" s="390"/>
      <c r="B131" s="299"/>
      <c r="C131" s="391"/>
      <c r="K131" s="191"/>
      <c r="L131" s="191"/>
      <c r="M131" s="482"/>
      <c r="N131" s="191"/>
      <c r="O131" s="191"/>
      <c r="P131" s="191"/>
      <c r="Q131" s="191"/>
      <c r="R131" s="482"/>
      <c r="S131" s="191"/>
      <c r="T131" s="191"/>
      <c r="U131" s="453"/>
      <c r="V131" s="191"/>
      <c r="W131" s="191"/>
      <c r="X131" s="191"/>
      <c r="Y131" s="191"/>
      <c r="Z131" s="191"/>
      <c r="AA131" s="47"/>
      <c r="AB131" s="393"/>
      <c r="AC131" s="393"/>
      <c r="AD131" s="393"/>
      <c r="AE131" s="393"/>
    </row>
    <row r="132" spans="1:31" s="392" customFormat="1" ht="10.5" customHeight="1">
      <c r="A132" s="390"/>
      <c r="B132" s="299"/>
      <c r="C132" s="391"/>
      <c r="K132" s="191"/>
      <c r="L132" s="191"/>
      <c r="M132" s="482"/>
      <c r="N132" s="191"/>
      <c r="O132" s="191"/>
      <c r="P132" s="191"/>
      <c r="Q132" s="191"/>
      <c r="R132" s="482"/>
      <c r="S132" s="191"/>
      <c r="T132" s="191"/>
      <c r="U132" s="453"/>
      <c r="V132" s="191"/>
      <c r="W132" s="191"/>
      <c r="X132" s="191"/>
      <c r="Y132" s="191"/>
      <c r="Z132" s="191"/>
      <c r="AA132" s="47"/>
      <c r="AB132" s="393"/>
      <c r="AC132" s="393"/>
      <c r="AD132" s="393"/>
      <c r="AE132" s="393"/>
    </row>
    <row r="133" spans="1:31" s="392" customFormat="1" ht="10.5" customHeight="1">
      <c r="A133" s="390"/>
      <c r="B133" s="299"/>
      <c r="C133" s="391"/>
      <c r="K133" s="191"/>
      <c r="L133" s="191"/>
      <c r="M133" s="482"/>
      <c r="N133" s="191"/>
      <c r="O133" s="191"/>
      <c r="P133" s="191"/>
      <c r="Q133" s="191"/>
      <c r="R133" s="482"/>
      <c r="S133" s="191"/>
      <c r="T133" s="191"/>
      <c r="U133" s="453"/>
      <c r="V133" s="191"/>
      <c r="W133" s="191"/>
      <c r="X133" s="191"/>
      <c r="Y133" s="191"/>
      <c r="Z133" s="191"/>
      <c r="AA133" s="47"/>
      <c r="AB133" s="393"/>
      <c r="AC133" s="393"/>
      <c r="AD133" s="393"/>
      <c r="AE133" s="393"/>
    </row>
    <row r="134" spans="1:31" s="392" customFormat="1" ht="10.5" customHeight="1">
      <c r="A134" s="390"/>
      <c r="B134" s="299"/>
      <c r="C134" s="391"/>
      <c r="K134" s="191"/>
      <c r="L134" s="191"/>
      <c r="M134" s="482"/>
      <c r="N134" s="191"/>
      <c r="O134" s="191"/>
      <c r="P134" s="191"/>
      <c r="Q134" s="191"/>
      <c r="R134" s="482"/>
      <c r="S134" s="191"/>
      <c r="T134" s="191"/>
      <c r="U134" s="453"/>
      <c r="V134" s="191"/>
      <c r="W134" s="191"/>
      <c r="X134" s="191"/>
      <c r="Y134" s="191"/>
      <c r="Z134" s="191"/>
      <c r="AA134" s="47"/>
      <c r="AB134" s="393"/>
      <c r="AC134" s="393"/>
      <c r="AD134" s="393"/>
      <c r="AE134" s="393"/>
    </row>
    <row r="135" spans="1:31" s="392" customFormat="1" ht="10.5" customHeight="1">
      <c r="A135" s="390"/>
      <c r="B135" s="299"/>
      <c r="C135" s="391"/>
      <c r="K135" s="191"/>
      <c r="L135" s="191"/>
      <c r="M135" s="482"/>
      <c r="N135" s="191"/>
      <c r="O135" s="191"/>
      <c r="P135" s="191"/>
      <c r="Q135" s="191"/>
      <c r="R135" s="482"/>
      <c r="S135" s="191"/>
      <c r="T135" s="191"/>
      <c r="U135" s="453"/>
      <c r="V135" s="191"/>
      <c r="W135" s="191"/>
      <c r="X135" s="191"/>
      <c r="Y135" s="191"/>
      <c r="Z135" s="191"/>
      <c r="AA135" s="47"/>
      <c r="AB135" s="393"/>
      <c r="AC135" s="393"/>
      <c r="AD135" s="393"/>
      <c r="AE135" s="393"/>
    </row>
    <row r="136" spans="1:31" s="392" customFormat="1" ht="10.5" customHeight="1">
      <c r="A136" s="390"/>
      <c r="B136" s="299"/>
      <c r="C136" s="391"/>
      <c r="K136" s="191"/>
      <c r="L136" s="191"/>
      <c r="M136" s="482"/>
      <c r="N136" s="191"/>
      <c r="O136" s="191"/>
      <c r="P136" s="191"/>
      <c r="Q136" s="191"/>
      <c r="R136" s="482"/>
      <c r="S136" s="191"/>
      <c r="T136" s="191"/>
      <c r="U136" s="453"/>
      <c r="V136" s="191"/>
      <c r="W136" s="191"/>
      <c r="X136" s="191"/>
      <c r="Y136" s="191"/>
      <c r="Z136" s="191"/>
      <c r="AA136" s="47"/>
      <c r="AB136" s="393"/>
      <c r="AC136" s="393"/>
      <c r="AD136" s="393"/>
      <c r="AE136" s="393"/>
    </row>
    <row r="137" spans="1:31" s="392" customFormat="1" ht="10.5" customHeight="1">
      <c r="A137" s="390"/>
      <c r="B137" s="299"/>
      <c r="C137" s="391"/>
      <c r="K137" s="191"/>
      <c r="L137" s="191"/>
      <c r="M137" s="482"/>
      <c r="N137" s="191"/>
      <c r="O137" s="191"/>
      <c r="P137" s="191"/>
      <c r="Q137" s="191"/>
      <c r="R137" s="482"/>
      <c r="S137" s="191"/>
      <c r="T137" s="191"/>
      <c r="U137" s="453"/>
      <c r="V137" s="191"/>
      <c r="W137" s="191"/>
      <c r="X137" s="191"/>
      <c r="Y137" s="191"/>
      <c r="Z137" s="191"/>
      <c r="AA137" s="47"/>
      <c r="AB137" s="393"/>
      <c r="AC137" s="393"/>
      <c r="AD137" s="393"/>
      <c r="AE137" s="393"/>
    </row>
    <row r="138" spans="1:31" s="392" customFormat="1" ht="10.5" customHeight="1">
      <c r="A138" s="390"/>
      <c r="B138" s="299"/>
      <c r="C138" s="391"/>
      <c r="K138" s="191"/>
      <c r="L138" s="191"/>
      <c r="M138" s="482"/>
      <c r="N138" s="191"/>
      <c r="O138" s="191"/>
      <c r="P138" s="191"/>
      <c r="Q138" s="191"/>
      <c r="R138" s="482"/>
      <c r="S138" s="191"/>
      <c r="T138" s="191"/>
      <c r="U138" s="453"/>
      <c r="V138" s="191"/>
      <c r="W138" s="191"/>
      <c r="X138" s="191"/>
      <c r="Y138" s="191"/>
      <c r="Z138" s="191"/>
      <c r="AA138" s="47"/>
      <c r="AB138" s="393"/>
      <c r="AC138" s="393"/>
      <c r="AD138" s="393"/>
      <c r="AE138" s="393"/>
    </row>
    <row r="139" spans="1:31" s="392" customFormat="1" ht="10.5" customHeight="1">
      <c r="A139" s="390"/>
      <c r="B139" s="299"/>
      <c r="C139" s="391"/>
      <c r="K139" s="191"/>
      <c r="L139" s="191"/>
      <c r="M139" s="482"/>
      <c r="N139" s="191"/>
      <c r="O139" s="191"/>
      <c r="P139" s="191"/>
      <c r="Q139" s="191"/>
      <c r="R139" s="482"/>
      <c r="S139" s="191"/>
      <c r="T139" s="191"/>
      <c r="U139" s="453"/>
      <c r="V139" s="191"/>
      <c r="W139" s="191"/>
      <c r="X139" s="191"/>
      <c r="Y139" s="191"/>
      <c r="Z139" s="191"/>
      <c r="AA139" s="47"/>
      <c r="AB139" s="393"/>
      <c r="AC139" s="393"/>
      <c r="AD139" s="393"/>
      <c r="AE139" s="393"/>
    </row>
    <row r="140" spans="1:31" s="392" customFormat="1" ht="10.5" customHeight="1">
      <c r="A140" s="390"/>
      <c r="B140" s="299"/>
      <c r="C140" s="391"/>
      <c r="K140" s="191"/>
      <c r="L140" s="191"/>
      <c r="M140" s="482"/>
      <c r="N140" s="191"/>
      <c r="O140" s="191"/>
      <c r="P140" s="191"/>
      <c r="Q140" s="191"/>
      <c r="R140" s="482"/>
      <c r="S140" s="191"/>
      <c r="T140" s="191"/>
      <c r="U140" s="453"/>
      <c r="V140" s="191"/>
      <c r="W140" s="191"/>
      <c r="X140" s="191"/>
      <c r="Y140" s="191"/>
      <c r="Z140" s="191"/>
      <c r="AA140" s="47"/>
      <c r="AB140" s="393"/>
      <c r="AC140" s="393"/>
      <c r="AD140" s="393"/>
      <c r="AE140" s="393"/>
    </row>
    <row r="141" spans="1:31" s="392" customFormat="1" ht="10.5" customHeight="1">
      <c r="A141" s="390"/>
      <c r="B141" s="299"/>
      <c r="C141" s="391"/>
      <c r="K141" s="191"/>
      <c r="L141" s="191"/>
      <c r="M141" s="482"/>
      <c r="N141" s="191"/>
      <c r="O141" s="191"/>
      <c r="P141" s="191"/>
      <c r="Q141" s="191"/>
      <c r="R141" s="482"/>
      <c r="S141" s="191"/>
      <c r="T141" s="191"/>
      <c r="U141" s="453"/>
      <c r="V141" s="191"/>
      <c r="W141" s="191"/>
      <c r="X141" s="191"/>
      <c r="Y141" s="191"/>
      <c r="Z141" s="191"/>
      <c r="AA141" s="47"/>
      <c r="AB141" s="393"/>
      <c r="AC141" s="393"/>
      <c r="AD141" s="393"/>
      <c r="AE141" s="393"/>
    </row>
    <row r="142" spans="1:31" s="392" customFormat="1" ht="10.5" customHeight="1">
      <c r="A142" s="390"/>
      <c r="B142" s="299"/>
      <c r="C142" s="391"/>
      <c r="K142" s="191"/>
      <c r="L142" s="191"/>
      <c r="M142" s="482"/>
      <c r="N142" s="191"/>
      <c r="O142" s="191"/>
      <c r="P142" s="191"/>
      <c r="Q142" s="191"/>
      <c r="R142" s="482"/>
      <c r="S142" s="191"/>
      <c r="T142" s="191"/>
      <c r="U142" s="453"/>
      <c r="V142" s="191"/>
      <c r="W142" s="191"/>
      <c r="X142" s="191"/>
      <c r="Y142" s="191"/>
      <c r="Z142" s="191"/>
      <c r="AA142" s="47"/>
      <c r="AB142" s="393"/>
      <c r="AC142" s="393"/>
      <c r="AD142" s="393"/>
      <c r="AE142" s="393"/>
    </row>
    <row r="143" spans="1:31" s="392" customFormat="1" ht="10.5" customHeight="1">
      <c r="A143" s="390"/>
      <c r="B143" s="299"/>
      <c r="C143" s="391"/>
      <c r="K143" s="191"/>
      <c r="L143" s="191"/>
      <c r="M143" s="482"/>
      <c r="N143" s="191"/>
      <c r="O143" s="191"/>
      <c r="P143" s="191"/>
      <c r="Q143" s="191"/>
      <c r="R143" s="482"/>
      <c r="S143" s="191"/>
      <c r="T143" s="191"/>
      <c r="U143" s="453"/>
      <c r="V143" s="191"/>
      <c r="W143" s="191"/>
      <c r="X143" s="191"/>
      <c r="Y143" s="191"/>
      <c r="Z143" s="191"/>
      <c r="AA143" s="47"/>
      <c r="AB143" s="393"/>
      <c r="AC143" s="393"/>
      <c r="AD143" s="393"/>
      <c r="AE143" s="393"/>
    </row>
    <row r="144" spans="1:31" s="392" customFormat="1" ht="10.5" customHeight="1">
      <c r="A144" s="390"/>
      <c r="B144" s="299"/>
      <c r="C144" s="391"/>
      <c r="K144" s="191"/>
      <c r="L144" s="191"/>
      <c r="M144" s="482"/>
      <c r="N144" s="191"/>
      <c r="O144" s="191"/>
      <c r="P144" s="191"/>
      <c r="Q144" s="191"/>
      <c r="R144" s="482"/>
      <c r="S144" s="191"/>
      <c r="T144" s="191"/>
      <c r="U144" s="453"/>
      <c r="V144" s="191"/>
      <c r="W144" s="191"/>
      <c r="X144" s="191"/>
      <c r="Y144" s="191"/>
      <c r="Z144" s="191"/>
      <c r="AA144" s="47"/>
      <c r="AB144" s="393"/>
      <c r="AC144" s="393"/>
      <c r="AD144" s="393"/>
      <c r="AE144" s="393"/>
    </row>
    <row r="145" spans="1:31" s="392" customFormat="1" ht="10.5" customHeight="1">
      <c r="A145" s="390"/>
      <c r="B145" s="299"/>
      <c r="C145" s="391"/>
      <c r="K145" s="191"/>
      <c r="L145" s="191"/>
      <c r="M145" s="482"/>
      <c r="N145" s="191"/>
      <c r="O145" s="191"/>
      <c r="P145" s="191"/>
      <c r="Q145" s="191"/>
      <c r="R145" s="482"/>
      <c r="S145" s="191"/>
      <c r="T145" s="191"/>
      <c r="U145" s="453"/>
      <c r="V145" s="191"/>
      <c r="W145" s="191"/>
      <c r="X145" s="191"/>
      <c r="Y145" s="191"/>
      <c r="Z145" s="191"/>
      <c r="AA145" s="47"/>
      <c r="AB145" s="393"/>
      <c r="AC145" s="393"/>
      <c r="AD145" s="393"/>
      <c r="AE145" s="393"/>
    </row>
    <row r="146" spans="1:31" s="392" customFormat="1" ht="10.5" customHeight="1">
      <c r="A146" s="390"/>
      <c r="B146" s="299"/>
      <c r="C146" s="391"/>
      <c r="K146" s="191"/>
      <c r="L146" s="191"/>
      <c r="M146" s="482"/>
      <c r="N146" s="191"/>
      <c r="O146" s="191"/>
      <c r="P146" s="191"/>
      <c r="Q146" s="191"/>
      <c r="R146" s="482"/>
      <c r="S146" s="191"/>
      <c r="T146" s="191"/>
      <c r="U146" s="453"/>
      <c r="V146" s="191"/>
      <c r="W146" s="191"/>
      <c r="X146" s="191"/>
      <c r="Y146" s="191"/>
      <c r="Z146" s="191"/>
      <c r="AA146" s="47"/>
      <c r="AB146" s="393"/>
      <c r="AC146" s="393"/>
      <c r="AD146" s="393"/>
      <c r="AE146" s="393"/>
    </row>
    <row r="147" spans="1:31" s="392" customFormat="1" ht="10.5" customHeight="1">
      <c r="A147" s="390"/>
      <c r="B147" s="299"/>
      <c r="C147" s="391"/>
      <c r="K147" s="191"/>
      <c r="L147" s="191"/>
      <c r="M147" s="482"/>
      <c r="N147" s="191"/>
      <c r="O147" s="191"/>
      <c r="P147" s="191"/>
      <c r="Q147" s="191"/>
      <c r="R147" s="482"/>
      <c r="S147" s="191"/>
      <c r="T147" s="191"/>
      <c r="U147" s="453"/>
      <c r="V147" s="191"/>
      <c r="W147" s="191"/>
      <c r="X147" s="191"/>
      <c r="Y147" s="191"/>
      <c r="Z147" s="191"/>
      <c r="AA147" s="47"/>
      <c r="AB147" s="393"/>
      <c r="AC147" s="393"/>
      <c r="AD147" s="393"/>
      <c r="AE147" s="393"/>
    </row>
    <row r="148" spans="1:31" s="392" customFormat="1" ht="10.5" customHeight="1">
      <c r="A148" s="390"/>
      <c r="B148" s="299"/>
      <c r="C148" s="391"/>
      <c r="K148" s="191"/>
      <c r="L148" s="191"/>
      <c r="M148" s="482"/>
      <c r="N148" s="191"/>
      <c r="O148" s="191"/>
      <c r="P148" s="191"/>
      <c r="Q148" s="191"/>
      <c r="R148" s="482"/>
      <c r="S148" s="191"/>
      <c r="T148" s="191"/>
      <c r="U148" s="453"/>
      <c r="V148" s="191"/>
      <c r="W148" s="191"/>
      <c r="X148" s="191"/>
      <c r="Y148" s="191"/>
      <c r="Z148" s="191"/>
      <c r="AA148" s="47"/>
      <c r="AB148" s="393"/>
      <c r="AC148" s="393"/>
      <c r="AD148" s="393"/>
      <c r="AE148" s="393"/>
    </row>
    <row r="149" spans="1:31" s="392" customFormat="1" ht="10.5" customHeight="1">
      <c r="A149" s="390"/>
      <c r="B149" s="299"/>
      <c r="C149" s="391"/>
      <c r="K149" s="191"/>
      <c r="L149" s="191"/>
      <c r="M149" s="482"/>
      <c r="N149" s="191"/>
      <c r="O149" s="191"/>
      <c r="P149" s="191"/>
      <c r="Q149" s="191"/>
      <c r="R149" s="482"/>
      <c r="S149" s="191"/>
      <c r="T149" s="191"/>
      <c r="U149" s="453"/>
      <c r="V149" s="191"/>
      <c r="W149" s="191"/>
      <c r="X149" s="191"/>
      <c r="Y149" s="191"/>
      <c r="Z149" s="191"/>
      <c r="AA149" s="47"/>
      <c r="AB149" s="393"/>
      <c r="AC149" s="393"/>
      <c r="AD149" s="393"/>
      <c r="AE149" s="393"/>
    </row>
    <row r="150" spans="1:31" s="392" customFormat="1" ht="10.5" customHeight="1">
      <c r="A150" s="390"/>
      <c r="B150" s="299"/>
      <c r="C150" s="391"/>
      <c r="K150" s="191"/>
      <c r="L150" s="191"/>
      <c r="M150" s="482"/>
      <c r="N150" s="191"/>
      <c r="O150" s="191"/>
      <c r="P150" s="191"/>
      <c r="Q150" s="191"/>
      <c r="R150" s="482"/>
      <c r="S150" s="191"/>
      <c r="T150" s="191"/>
      <c r="U150" s="453"/>
      <c r="V150" s="191"/>
      <c r="W150" s="191"/>
      <c r="X150" s="191"/>
      <c r="Y150" s="191"/>
      <c r="Z150" s="191"/>
      <c r="AA150" s="47"/>
      <c r="AB150" s="393"/>
      <c r="AC150" s="393"/>
      <c r="AD150" s="393"/>
      <c r="AE150" s="393"/>
    </row>
    <row r="151" spans="1:31" s="392" customFormat="1" ht="10.5" customHeight="1">
      <c r="A151" s="390"/>
      <c r="B151" s="299"/>
      <c r="C151" s="391"/>
      <c r="K151" s="191"/>
      <c r="L151" s="191"/>
      <c r="M151" s="482"/>
      <c r="N151" s="191"/>
      <c r="O151" s="191"/>
      <c r="P151" s="191"/>
      <c r="Q151" s="191"/>
      <c r="R151" s="482"/>
      <c r="S151" s="191"/>
      <c r="T151" s="191"/>
      <c r="U151" s="453"/>
      <c r="V151" s="191"/>
      <c r="W151" s="191"/>
      <c r="X151" s="191"/>
      <c r="Y151" s="191"/>
      <c r="Z151" s="191"/>
      <c r="AA151" s="47"/>
      <c r="AB151" s="393"/>
      <c r="AC151" s="393"/>
      <c r="AD151" s="393"/>
      <c r="AE151" s="393"/>
    </row>
    <row r="152" spans="1:31" s="392" customFormat="1" ht="10.5" customHeight="1">
      <c r="A152" s="390"/>
      <c r="B152" s="299"/>
      <c r="C152" s="391"/>
      <c r="K152" s="191"/>
      <c r="L152" s="191"/>
      <c r="M152" s="482"/>
      <c r="N152" s="191"/>
      <c r="O152" s="191"/>
      <c r="P152" s="191"/>
      <c r="Q152" s="191"/>
      <c r="R152" s="482"/>
      <c r="S152" s="191"/>
      <c r="T152" s="191"/>
      <c r="U152" s="453"/>
      <c r="V152" s="191"/>
      <c r="W152" s="191"/>
      <c r="X152" s="191"/>
      <c r="Y152" s="191"/>
      <c r="Z152" s="191"/>
      <c r="AA152" s="47"/>
      <c r="AB152" s="393"/>
      <c r="AC152" s="393"/>
      <c r="AD152" s="393"/>
      <c r="AE152" s="393"/>
    </row>
    <row r="153" spans="1:31" s="392" customFormat="1" ht="10.5" customHeight="1">
      <c r="A153" s="390"/>
      <c r="B153" s="299"/>
      <c r="C153" s="391"/>
      <c r="K153" s="191"/>
      <c r="L153" s="191"/>
      <c r="M153" s="482"/>
      <c r="N153" s="191"/>
      <c r="O153" s="191"/>
      <c r="P153" s="191"/>
      <c r="Q153" s="191"/>
      <c r="R153" s="482"/>
      <c r="S153" s="191"/>
      <c r="T153" s="191"/>
      <c r="U153" s="453"/>
      <c r="V153" s="191"/>
      <c r="W153" s="191"/>
      <c r="X153" s="191"/>
      <c r="Y153" s="191"/>
      <c r="Z153" s="191"/>
      <c r="AA153" s="47"/>
      <c r="AB153" s="393"/>
      <c r="AC153" s="393"/>
      <c r="AD153" s="393"/>
      <c r="AE153" s="393"/>
    </row>
    <row r="154" spans="1:31" s="392" customFormat="1" ht="10.5" customHeight="1">
      <c r="A154" s="390"/>
      <c r="B154" s="299"/>
      <c r="C154" s="391"/>
      <c r="K154" s="191"/>
      <c r="L154" s="191"/>
      <c r="M154" s="482"/>
      <c r="N154" s="191"/>
      <c r="O154" s="191"/>
      <c r="P154" s="191"/>
      <c r="Q154" s="191"/>
      <c r="R154" s="482"/>
      <c r="S154" s="191"/>
      <c r="T154" s="191"/>
      <c r="U154" s="453"/>
      <c r="V154" s="191"/>
      <c r="W154" s="191"/>
      <c r="X154" s="191"/>
      <c r="Y154" s="191"/>
      <c r="Z154" s="191"/>
      <c r="AA154" s="47"/>
      <c r="AB154" s="393"/>
      <c r="AC154" s="393"/>
      <c r="AD154" s="393"/>
      <c r="AE154" s="393"/>
    </row>
    <row r="155" spans="1:31" s="392" customFormat="1" ht="10.5" customHeight="1">
      <c r="A155" s="390"/>
      <c r="B155" s="299"/>
      <c r="C155" s="391"/>
      <c r="K155" s="191"/>
      <c r="L155" s="191"/>
      <c r="M155" s="482"/>
      <c r="N155" s="191"/>
      <c r="O155" s="191"/>
      <c r="P155" s="191"/>
      <c r="Q155" s="191"/>
      <c r="R155" s="482"/>
      <c r="S155" s="191"/>
      <c r="T155" s="191"/>
      <c r="U155" s="453"/>
      <c r="V155" s="191"/>
      <c r="W155" s="191"/>
      <c r="X155" s="191"/>
      <c r="Y155" s="191"/>
      <c r="Z155" s="191"/>
      <c r="AA155" s="47"/>
      <c r="AB155" s="393"/>
      <c r="AC155" s="393"/>
      <c r="AD155" s="393"/>
      <c r="AE155" s="393"/>
    </row>
    <row r="156" spans="1:31" s="392" customFormat="1" ht="10.5" customHeight="1">
      <c r="A156" s="390"/>
      <c r="B156" s="299"/>
      <c r="C156" s="391"/>
      <c r="K156" s="191"/>
      <c r="L156" s="191"/>
      <c r="M156" s="482"/>
      <c r="N156" s="191"/>
      <c r="O156" s="191"/>
      <c r="P156" s="191"/>
      <c r="Q156" s="191"/>
      <c r="R156" s="482"/>
      <c r="S156" s="191"/>
      <c r="T156" s="191"/>
      <c r="U156" s="453"/>
      <c r="V156" s="191"/>
      <c r="W156" s="191"/>
      <c r="X156" s="191"/>
      <c r="Y156" s="191"/>
      <c r="Z156" s="191"/>
      <c r="AA156" s="47"/>
      <c r="AB156" s="393"/>
      <c r="AC156" s="393"/>
      <c r="AD156" s="393"/>
      <c r="AE156" s="393"/>
    </row>
    <row r="157" spans="1:31" s="392" customFormat="1" ht="10.5" customHeight="1">
      <c r="A157" s="390"/>
      <c r="B157" s="299"/>
      <c r="C157" s="391"/>
      <c r="K157" s="191"/>
      <c r="L157" s="191"/>
      <c r="M157" s="482"/>
      <c r="N157" s="191"/>
      <c r="O157" s="191"/>
      <c r="P157" s="191"/>
      <c r="Q157" s="191"/>
      <c r="R157" s="482"/>
      <c r="S157" s="191"/>
      <c r="T157" s="191"/>
      <c r="U157" s="453"/>
      <c r="V157" s="191"/>
      <c r="W157" s="191"/>
      <c r="X157" s="191"/>
      <c r="Y157" s="191"/>
      <c r="Z157" s="191"/>
      <c r="AA157" s="47"/>
      <c r="AB157" s="393"/>
      <c r="AC157" s="393"/>
      <c r="AD157" s="393"/>
      <c r="AE157" s="393"/>
    </row>
    <row r="158" spans="1:31" s="392" customFormat="1" ht="10.5" customHeight="1">
      <c r="A158" s="390"/>
      <c r="B158" s="299"/>
      <c r="C158" s="391"/>
      <c r="K158" s="191"/>
      <c r="L158" s="191"/>
      <c r="M158" s="482"/>
      <c r="N158" s="191"/>
      <c r="O158" s="191"/>
      <c r="P158" s="191"/>
      <c r="Q158" s="191"/>
      <c r="R158" s="482"/>
      <c r="S158" s="191"/>
      <c r="T158" s="191"/>
      <c r="U158" s="453"/>
      <c r="V158" s="191"/>
      <c r="W158" s="191"/>
      <c r="X158" s="191"/>
      <c r="Y158" s="191"/>
      <c r="Z158" s="191"/>
      <c r="AA158" s="47"/>
      <c r="AB158" s="393"/>
      <c r="AC158" s="393"/>
      <c r="AD158" s="393"/>
      <c r="AE158" s="393"/>
    </row>
    <row r="159" spans="1:31" s="392" customFormat="1" ht="10.5" customHeight="1">
      <c r="A159" s="390"/>
      <c r="B159" s="299"/>
      <c r="C159" s="391"/>
      <c r="K159" s="191"/>
      <c r="L159" s="191"/>
      <c r="M159" s="482"/>
      <c r="N159" s="191"/>
      <c r="O159" s="191"/>
      <c r="P159" s="191"/>
      <c r="Q159" s="191"/>
      <c r="R159" s="482"/>
      <c r="S159" s="191"/>
      <c r="T159" s="191"/>
      <c r="U159" s="453"/>
      <c r="V159" s="191"/>
      <c r="W159" s="191"/>
      <c r="X159" s="191"/>
      <c r="Y159" s="191"/>
      <c r="Z159" s="191"/>
      <c r="AA159" s="47"/>
      <c r="AB159" s="393"/>
      <c r="AC159" s="393"/>
      <c r="AD159" s="393"/>
      <c r="AE159" s="393"/>
    </row>
    <row r="160" spans="1:31" s="392" customFormat="1" ht="10.5" customHeight="1">
      <c r="A160" s="390"/>
      <c r="B160" s="299"/>
      <c r="C160" s="391"/>
      <c r="K160" s="191"/>
      <c r="L160" s="191"/>
      <c r="M160" s="482"/>
      <c r="N160" s="191"/>
      <c r="O160" s="191"/>
      <c r="P160" s="191"/>
      <c r="Q160" s="191"/>
      <c r="R160" s="482"/>
      <c r="S160" s="191"/>
      <c r="T160" s="191"/>
      <c r="U160" s="453"/>
      <c r="V160" s="191"/>
      <c r="W160" s="191"/>
      <c r="X160" s="191"/>
      <c r="Y160" s="191"/>
      <c r="Z160" s="191"/>
      <c r="AA160" s="47"/>
      <c r="AB160" s="393"/>
      <c r="AC160" s="393"/>
      <c r="AD160" s="393"/>
      <c r="AE160" s="393"/>
    </row>
    <row r="161" spans="1:31" s="392" customFormat="1" ht="10.5" customHeight="1">
      <c r="A161" s="390"/>
      <c r="B161" s="299"/>
      <c r="C161" s="391"/>
      <c r="K161" s="191"/>
      <c r="L161" s="191"/>
      <c r="M161" s="482"/>
      <c r="N161" s="191"/>
      <c r="O161" s="191"/>
      <c r="P161" s="191"/>
      <c r="Q161" s="191"/>
      <c r="R161" s="482"/>
      <c r="S161" s="191"/>
      <c r="T161" s="191"/>
      <c r="U161" s="453"/>
      <c r="V161" s="191"/>
      <c r="W161" s="191"/>
      <c r="X161" s="191"/>
      <c r="Y161" s="191"/>
      <c r="Z161" s="191"/>
      <c r="AA161" s="47"/>
      <c r="AB161" s="393"/>
      <c r="AC161" s="393"/>
      <c r="AD161" s="393"/>
      <c r="AE161" s="393"/>
    </row>
    <row r="162" spans="1:31" s="392" customFormat="1" ht="10.5" customHeight="1">
      <c r="A162" s="390"/>
      <c r="B162" s="299"/>
      <c r="C162" s="391"/>
      <c r="K162" s="191"/>
      <c r="L162" s="191"/>
      <c r="M162" s="482"/>
      <c r="N162" s="191"/>
      <c r="O162" s="191"/>
      <c r="P162" s="191"/>
      <c r="Q162" s="191"/>
      <c r="R162" s="482"/>
      <c r="S162" s="191"/>
      <c r="T162" s="191"/>
      <c r="U162" s="453"/>
      <c r="V162" s="191"/>
      <c r="W162" s="191"/>
      <c r="X162" s="191"/>
      <c r="Y162" s="191"/>
      <c r="Z162" s="191"/>
      <c r="AA162" s="47"/>
      <c r="AB162" s="393"/>
      <c r="AC162" s="393"/>
      <c r="AD162" s="393"/>
      <c r="AE162" s="393"/>
    </row>
    <row r="163" spans="1:31" s="392" customFormat="1" ht="10.5" customHeight="1">
      <c r="A163" s="390"/>
      <c r="B163" s="299"/>
      <c r="C163" s="391"/>
      <c r="K163" s="191"/>
      <c r="L163" s="191"/>
      <c r="M163" s="482"/>
      <c r="N163" s="191"/>
      <c r="O163" s="191"/>
      <c r="P163" s="191"/>
      <c r="Q163" s="191"/>
      <c r="R163" s="482"/>
      <c r="S163" s="191"/>
      <c r="T163" s="191"/>
      <c r="U163" s="453"/>
      <c r="V163" s="191"/>
      <c r="W163" s="191"/>
      <c r="X163" s="191"/>
      <c r="Y163" s="191"/>
      <c r="Z163" s="191"/>
      <c r="AA163" s="47"/>
      <c r="AB163" s="393"/>
      <c r="AC163" s="393"/>
      <c r="AD163" s="393"/>
      <c r="AE163" s="393"/>
    </row>
    <row r="164" spans="1:31" s="392" customFormat="1" ht="10.5" customHeight="1">
      <c r="A164" s="390"/>
      <c r="B164" s="299"/>
      <c r="C164" s="391"/>
      <c r="K164" s="191"/>
      <c r="L164" s="191"/>
      <c r="M164" s="482"/>
      <c r="N164" s="191"/>
      <c r="O164" s="191"/>
      <c r="P164" s="191"/>
      <c r="Q164" s="191"/>
      <c r="R164" s="482"/>
      <c r="S164" s="191"/>
      <c r="T164" s="191"/>
      <c r="U164" s="453"/>
      <c r="V164" s="191"/>
      <c r="W164" s="191"/>
      <c r="X164" s="191"/>
      <c r="Y164" s="191"/>
      <c r="Z164" s="191"/>
      <c r="AA164" s="47"/>
      <c r="AB164" s="393"/>
      <c r="AC164" s="393"/>
      <c r="AD164" s="393"/>
      <c r="AE164" s="393"/>
    </row>
    <row r="165" spans="1:31" s="392" customFormat="1" ht="10.5" customHeight="1">
      <c r="A165" s="390"/>
      <c r="B165" s="299"/>
      <c r="C165" s="391"/>
      <c r="K165" s="191"/>
      <c r="L165" s="191"/>
      <c r="M165" s="482"/>
      <c r="N165" s="191"/>
      <c r="O165" s="191"/>
      <c r="P165" s="191"/>
      <c r="Q165" s="191"/>
      <c r="R165" s="482"/>
      <c r="S165" s="191"/>
      <c r="T165" s="191"/>
      <c r="U165" s="453"/>
      <c r="V165" s="191"/>
      <c r="W165" s="191"/>
      <c r="X165" s="191"/>
      <c r="Y165" s="191"/>
      <c r="Z165" s="191"/>
      <c r="AA165" s="47"/>
      <c r="AB165" s="393"/>
      <c r="AC165" s="393"/>
      <c r="AD165" s="393"/>
      <c r="AE165" s="393"/>
    </row>
    <row r="166" spans="1:31" s="392" customFormat="1" ht="10.5" customHeight="1">
      <c r="A166" s="390"/>
      <c r="B166" s="299"/>
      <c r="C166" s="391"/>
      <c r="K166" s="191"/>
      <c r="L166" s="191"/>
      <c r="M166" s="482"/>
      <c r="N166" s="191"/>
      <c r="O166" s="191"/>
      <c r="P166" s="191"/>
      <c r="Q166" s="191"/>
      <c r="R166" s="482"/>
      <c r="S166" s="191"/>
      <c r="T166" s="191"/>
      <c r="U166" s="453"/>
      <c r="V166" s="191"/>
      <c r="W166" s="191"/>
      <c r="X166" s="191"/>
      <c r="Y166" s="191"/>
      <c r="Z166" s="191"/>
      <c r="AA166" s="47"/>
      <c r="AB166" s="393"/>
      <c r="AC166" s="393"/>
      <c r="AD166" s="393"/>
      <c r="AE166" s="393"/>
    </row>
    <row r="167" spans="1:31" s="392" customFormat="1" ht="10.5" customHeight="1">
      <c r="A167" s="390"/>
      <c r="B167" s="299"/>
      <c r="C167" s="391"/>
      <c r="K167" s="191"/>
      <c r="L167" s="191"/>
      <c r="M167" s="482"/>
      <c r="N167" s="191"/>
      <c r="O167" s="191"/>
      <c r="P167" s="191"/>
      <c r="Q167" s="191"/>
      <c r="R167" s="482"/>
      <c r="S167" s="191"/>
      <c r="T167" s="191"/>
      <c r="U167" s="453"/>
      <c r="V167" s="191"/>
      <c r="W167" s="191"/>
      <c r="X167" s="191"/>
      <c r="Y167" s="191"/>
      <c r="Z167" s="191"/>
      <c r="AA167" s="47"/>
      <c r="AB167" s="393"/>
      <c r="AC167" s="393"/>
      <c r="AD167" s="393"/>
      <c r="AE167" s="393"/>
    </row>
    <row r="168" spans="1:31" s="392" customFormat="1" ht="10.5" customHeight="1">
      <c r="A168" s="390"/>
      <c r="B168" s="299"/>
      <c r="C168" s="391"/>
      <c r="K168" s="191"/>
      <c r="L168" s="191"/>
      <c r="M168" s="482"/>
      <c r="N168" s="191"/>
      <c r="O168" s="191"/>
      <c r="P168" s="191"/>
      <c r="Q168" s="191"/>
      <c r="R168" s="482"/>
      <c r="S168" s="191"/>
      <c r="T168" s="191"/>
      <c r="U168" s="453"/>
      <c r="V168" s="191"/>
      <c r="W168" s="191"/>
      <c r="X168" s="191"/>
      <c r="Y168" s="191"/>
      <c r="Z168" s="191"/>
      <c r="AA168" s="47"/>
      <c r="AB168" s="393"/>
      <c r="AC168" s="393"/>
      <c r="AD168" s="393"/>
      <c r="AE168" s="393"/>
    </row>
    <row r="169" spans="1:31" s="392" customFormat="1" ht="10.5" customHeight="1">
      <c r="A169" s="390"/>
      <c r="B169" s="299"/>
      <c r="C169" s="391"/>
      <c r="K169" s="191"/>
      <c r="L169" s="191"/>
      <c r="M169" s="482"/>
      <c r="N169" s="191"/>
      <c r="O169" s="191"/>
      <c r="P169" s="191"/>
      <c r="Q169" s="191"/>
      <c r="R169" s="482"/>
      <c r="S169" s="191"/>
      <c r="T169" s="191"/>
      <c r="U169" s="453"/>
      <c r="V169" s="191"/>
      <c r="W169" s="191"/>
      <c r="X169" s="191"/>
      <c r="Y169" s="191"/>
      <c r="Z169" s="191"/>
      <c r="AA169" s="47"/>
      <c r="AB169" s="393"/>
      <c r="AC169" s="393"/>
      <c r="AD169" s="393"/>
      <c r="AE169" s="393"/>
    </row>
    <row r="170" spans="1:31" s="392" customFormat="1" ht="10.5" customHeight="1">
      <c r="A170" s="390"/>
      <c r="B170" s="299"/>
      <c r="C170" s="391"/>
      <c r="K170" s="191"/>
      <c r="L170" s="191"/>
      <c r="M170" s="482"/>
      <c r="N170" s="191"/>
      <c r="O170" s="191"/>
      <c r="P170" s="191"/>
      <c r="Q170" s="191"/>
      <c r="R170" s="482"/>
      <c r="S170" s="191"/>
      <c r="T170" s="191"/>
      <c r="U170" s="453"/>
      <c r="V170" s="191"/>
      <c r="W170" s="191"/>
      <c r="X170" s="191"/>
      <c r="Y170" s="191"/>
      <c r="Z170" s="191"/>
      <c r="AA170" s="47"/>
      <c r="AB170" s="393"/>
      <c r="AC170" s="393"/>
      <c r="AD170" s="393"/>
      <c r="AE170" s="393"/>
    </row>
    <row r="171" spans="1:31" s="392" customFormat="1" ht="10.5" customHeight="1">
      <c r="A171" s="390"/>
      <c r="B171" s="299"/>
      <c r="C171" s="391"/>
      <c r="K171" s="191"/>
      <c r="L171" s="191"/>
      <c r="M171" s="482"/>
      <c r="N171" s="191"/>
      <c r="O171" s="191"/>
      <c r="P171" s="191"/>
      <c r="Q171" s="191"/>
      <c r="R171" s="482"/>
      <c r="S171" s="191"/>
      <c r="T171" s="191"/>
      <c r="U171" s="453"/>
      <c r="V171" s="191"/>
      <c r="W171" s="191"/>
      <c r="X171" s="191"/>
      <c r="Y171" s="191"/>
      <c r="Z171" s="191"/>
      <c r="AA171" s="47"/>
      <c r="AB171" s="393"/>
      <c r="AC171" s="393"/>
      <c r="AD171" s="393"/>
      <c r="AE171" s="393"/>
    </row>
    <row r="172" spans="1:31" s="392" customFormat="1" ht="10.5" customHeight="1">
      <c r="A172" s="390"/>
      <c r="B172" s="299"/>
      <c r="C172" s="391"/>
      <c r="K172" s="191"/>
      <c r="L172" s="191"/>
      <c r="M172" s="482"/>
      <c r="N172" s="191"/>
      <c r="O172" s="191"/>
      <c r="P172" s="191"/>
      <c r="Q172" s="191"/>
      <c r="R172" s="482"/>
      <c r="S172" s="191"/>
      <c r="T172" s="191"/>
      <c r="U172" s="453"/>
      <c r="V172" s="191"/>
      <c r="W172" s="191"/>
      <c r="X172" s="191"/>
      <c r="Y172" s="191"/>
      <c r="Z172" s="191"/>
      <c r="AA172" s="47"/>
      <c r="AB172" s="393"/>
      <c r="AC172" s="393"/>
      <c r="AD172" s="393"/>
      <c r="AE172" s="393"/>
    </row>
    <row r="173" spans="1:31" s="392" customFormat="1" ht="10.5" customHeight="1">
      <c r="A173" s="390"/>
      <c r="B173" s="299"/>
      <c r="C173" s="391"/>
      <c r="K173" s="191"/>
      <c r="L173" s="191"/>
      <c r="M173" s="482"/>
      <c r="N173" s="191"/>
      <c r="O173" s="191"/>
      <c r="P173" s="191"/>
      <c r="Q173" s="191"/>
      <c r="R173" s="482"/>
      <c r="S173" s="191"/>
      <c r="T173" s="191"/>
      <c r="U173" s="453"/>
      <c r="V173" s="191"/>
      <c r="W173" s="191"/>
      <c r="X173" s="191"/>
      <c r="Y173" s="191"/>
      <c r="Z173" s="191"/>
      <c r="AA173" s="47"/>
      <c r="AB173" s="393"/>
      <c r="AC173" s="393"/>
      <c r="AD173" s="393"/>
      <c r="AE173" s="393"/>
    </row>
    <row r="174" spans="1:31" s="392" customFormat="1" ht="10.5" customHeight="1">
      <c r="A174" s="390"/>
      <c r="B174" s="299"/>
      <c r="C174" s="391"/>
      <c r="K174" s="191"/>
      <c r="L174" s="191"/>
      <c r="M174" s="482"/>
      <c r="N174" s="191"/>
      <c r="O174" s="191"/>
      <c r="P174" s="191"/>
      <c r="Q174" s="191"/>
      <c r="R174" s="482"/>
      <c r="S174" s="191"/>
      <c r="T174" s="191"/>
      <c r="U174" s="453"/>
      <c r="V174" s="191"/>
      <c r="W174" s="191"/>
      <c r="X174" s="191"/>
      <c r="Y174" s="191"/>
      <c r="Z174" s="191"/>
      <c r="AA174" s="47"/>
      <c r="AB174" s="393"/>
      <c r="AC174" s="393"/>
      <c r="AD174" s="393"/>
      <c r="AE174" s="393"/>
    </row>
    <row r="175" spans="1:31" s="392" customFormat="1" ht="10.5" customHeight="1">
      <c r="A175" s="390"/>
      <c r="B175" s="299"/>
      <c r="C175" s="391"/>
      <c r="K175" s="191"/>
      <c r="L175" s="191"/>
      <c r="M175" s="482"/>
      <c r="N175" s="191"/>
      <c r="O175" s="191"/>
      <c r="P175" s="191"/>
      <c r="Q175" s="191"/>
      <c r="R175" s="482"/>
      <c r="S175" s="191"/>
      <c r="T175" s="191"/>
      <c r="U175" s="453"/>
      <c r="V175" s="191"/>
      <c r="W175" s="191"/>
      <c r="X175" s="191"/>
      <c r="Y175" s="191"/>
      <c r="Z175" s="191"/>
      <c r="AA175" s="47"/>
      <c r="AB175" s="393"/>
      <c r="AC175" s="393"/>
      <c r="AD175" s="393"/>
      <c r="AE175" s="393"/>
    </row>
    <row r="176" spans="1:31" s="392" customFormat="1" ht="10.5" customHeight="1">
      <c r="A176" s="390"/>
      <c r="B176" s="299"/>
      <c r="C176" s="391"/>
      <c r="K176" s="191"/>
      <c r="L176" s="191"/>
      <c r="M176" s="482"/>
      <c r="N176" s="191"/>
      <c r="O176" s="191"/>
      <c r="P176" s="191"/>
      <c r="Q176" s="191"/>
      <c r="R176" s="482"/>
      <c r="S176" s="191"/>
      <c r="T176" s="191"/>
      <c r="U176" s="453"/>
      <c r="V176" s="191"/>
      <c r="W176" s="191"/>
      <c r="X176" s="191"/>
      <c r="Y176" s="191"/>
      <c r="Z176" s="191"/>
      <c r="AA176" s="47"/>
      <c r="AB176" s="393"/>
      <c r="AC176" s="393"/>
      <c r="AD176" s="393"/>
      <c r="AE176" s="393"/>
    </row>
    <row r="177" spans="1:31" s="392" customFormat="1" ht="10.5" customHeight="1">
      <c r="A177" s="390"/>
      <c r="B177" s="299"/>
      <c r="C177" s="391"/>
      <c r="K177" s="191"/>
      <c r="L177" s="191"/>
      <c r="M177" s="482"/>
      <c r="N177" s="191"/>
      <c r="O177" s="191"/>
      <c r="P177" s="191"/>
      <c r="Q177" s="191"/>
      <c r="R177" s="482"/>
      <c r="S177" s="191"/>
      <c r="T177" s="191"/>
      <c r="U177" s="453"/>
      <c r="V177" s="191"/>
      <c r="W177" s="191"/>
      <c r="X177" s="191"/>
      <c r="Y177" s="191"/>
      <c r="Z177" s="191"/>
      <c r="AA177" s="47"/>
      <c r="AB177" s="393"/>
      <c r="AC177" s="393"/>
      <c r="AD177" s="393"/>
      <c r="AE177" s="393"/>
    </row>
    <row r="178" spans="1:31" s="392" customFormat="1" ht="10.5" customHeight="1">
      <c r="A178" s="390"/>
      <c r="B178" s="299"/>
      <c r="C178" s="391"/>
      <c r="K178" s="191"/>
      <c r="L178" s="191"/>
      <c r="M178" s="482"/>
      <c r="N178" s="191"/>
      <c r="O178" s="191"/>
      <c r="P178" s="191"/>
      <c r="Q178" s="191"/>
      <c r="R178" s="482"/>
      <c r="S178" s="191"/>
      <c r="T178" s="191"/>
      <c r="U178" s="453"/>
      <c r="V178" s="191"/>
      <c r="W178" s="191"/>
      <c r="X178" s="191"/>
      <c r="Y178" s="191"/>
      <c r="Z178" s="191"/>
      <c r="AA178" s="47"/>
      <c r="AB178" s="393"/>
      <c r="AC178" s="393"/>
      <c r="AD178" s="393"/>
      <c r="AE178" s="393"/>
    </row>
    <row r="179" spans="1:31" s="392" customFormat="1" ht="10.5" customHeight="1">
      <c r="A179" s="390"/>
      <c r="B179" s="299"/>
      <c r="C179" s="391"/>
      <c r="K179" s="191"/>
      <c r="L179" s="191"/>
      <c r="M179" s="482"/>
      <c r="N179" s="191"/>
      <c r="O179" s="191"/>
      <c r="P179" s="191"/>
      <c r="Q179" s="191"/>
      <c r="R179" s="482"/>
      <c r="S179" s="191"/>
      <c r="T179" s="191"/>
      <c r="U179" s="453"/>
      <c r="V179" s="191"/>
      <c r="W179" s="191"/>
      <c r="X179" s="191"/>
      <c r="Y179" s="191"/>
      <c r="Z179" s="191"/>
      <c r="AA179" s="47"/>
      <c r="AB179" s="393"/>
      <c r="AC179" s="393"/>
      <c r="AD179" s="393"/>
      <c r="AE179" s="393"/>
    </row>
    <row r="180" spans="1:31" s="392" customFormat="1" ht="10.5" customHeight="1">
      <c r="A180" s="390"/>
      <c r="B180" s="299"/>
      <c r="C180" s="391"/>
      <c r="K180" s="191"/>
      <c r="L180" s="191"/>
      <c r="M180" s="482"/>
      <c r="N180" s="191"/>
      <c r="O180" s="191"/>
      <c r="P180" s="191"/>
      <c r="Q180" s="191"/>
      <c r="R180" s="482"/>
      <c r="S180" s="191"/>
      <c r="T180" s="191"/>
      <c r="U180" s="453"/>
      <c r="V180" s="191"/>
      <c r="W180" s="191"/>
      <c r="X180" s="191"/>
      <c r="Y180" s="191"/>
      <c r="Z180" s="191"/>
      <c r="AA180" s="47"/>
      <c r="AB180" s="393"/>
      <c r="AC180" s="393"/>
      <c r="AD180" s="393"/>
      <c r="AE180" s="393"/>
    </row>
    <row r="181" spans="1:31" s="392" customFormat="1" ht="10.5" customHeight="1">
      <c r="A181" s="390"/>
      <c r="B181" s="299"/>
      <c r="C181" s="391"/>
      <c r="K181" s="191"/>
      <c r="L181" s="191"/>
      <c r="M181" s="482"/>
      <c r="N181" s="191"/>
      <c r="O181" s="191"/>
      <c r="P181" s="191"/>
      <c r="Q181" s="191"/>
      <c r="R181" s="482"/>
      <c r="S181" s="191"/>
      <c r="T181" s="191"/>
      <c r="U181" s="453"/>
      <c r="V181" s="191"/>
      <c r="W181" s="191"/>
      <c r="X181" s="191"/>
      <c r="Y181" s="191"/>
      <c r="Z181" s="191"/>
      <c r="AA181" s="47"/>
      <c r="AB181" s="393"/>
      <c r="AC181" s="393"/>
      <c r="AD181" s="393"/>
      <c r="AE181" s="393"/>
    </row>
    <row r="182" spans="1:31" s="392" customFormat="1" ht="10.5" customHeight="1">
      <c r="A182" s="390"/>
      <c r="B182" s="299"/>
      <c r="C182" s="391"/>
      <c r="K182" s="191"/>
      <c r="L182" s="191"/>
      <c r="M182" s="482"/>
      <c r="N182" s="191"/>
      <c r="O182" s="191"/>
      <c r="P182" s="191"/>
      <c r="Q182" s="191"/>
      <c r="R182" s="482"/>
      <c r="S182" s="191"/>
      <c r="T182" s="191"/>
      <c r="U182" s="453"/>
      <c r="V182" s="191"/>
      <c r="W182" s="191"/>
      <c r="X182" s="191"/>
      <c r="Y182" s="191"/>
      <c r="Z182" s="191"/>
      <c r="AA182" s="47"/>
      <c r="AB182" s="393"/>
      <c r="AC182" s="393"/>
      <c r="AD182" s="393"/>
      <c r="AE182" s="393"/>
    </row>
    <row r="183" spans="1:31" s="392" customFormat="1" ht="10.5" customHeight="1">
      <c r="A183" s="390"/>
      <c r="B183" s="299"/>
      <c r="C183" s="391"/>
      <c r="K183" s="191"/>
      <c r="L183" s="191"/>
      <c r="M183" s="482"/>
      <c r="N183" s="191"/>
      <c r="O183" s="191"/>
      <c r="P183" s="191"/>
      <c r="Q183" s="191"/>
      <c r="R183" s="482"/>
      <c r="S183" s="191"/>
      <c r="T183" s="191"/>
      <c r="U183" s="453"/>
      <c r="V183" s="191"/>
      <c r="W183" s="191"/>
      <c r="X183" s="191"/>
      <c r="Y183" s="191"/>
      <c r="Z183" s="191"/>
      <c r="AA183" s="47"/>
      <c r="AB183" s="393"/>
      <c r="AC183" s="393"/>
      <c r="AD183" s="393"/>
      <c r="AE183" s="393"/>
    </row>
    <row r="184" spans="1:31" s="392" customFormat="1" ht="10.5" customHeight="1">
      <c r="A184" s="390"/>
      <c r="B184" s="299"/>
      <c r="C184" s="391"/>
      <c r="K184" s="191"/>
      <c r="L184" s="191"/>
      <c r="M184" s="482"/>
      <c r="N184" s="191"/>
      <c r="O184" s="191"/>
      <c r="P184" s="191"/>
      <c r="Q184" s="191"/>
      <c r="R184" s="482"/>
      <c r="S184" s="191"/>
      <c r="T184" s="191"/>
      <c r="U184" s="453"/>
      <c r="V184" s="191"/>
      <c r="W184" s="191"/>
      <c r="X184" s="191"/>
      <c r="Y184" s="191"/>
      <c r="Z184" s="191"/>
      <c r="AA184" s="47"/>
      <c r="AB184" s="393"/>
      <c r="AC184" s="393"/>
      <c r="AD184" s="393"/>
      <c r="AE184" s="393"/>
    </row>
    <row r="185" spans="1:31" s="392" customFormat="1" ht="10.5" customHeight="1">
      <c r="A185" s="390"/>
      <c r="B185" s="299"/>
      <c r="C185" s="391"/>
      <c r="K185" s="191"/>
      <c r="L185" s="191"/>
      <c r="M185" s="482"/>
      <c r="N185" s="191"/>
      <c r="O185" s="191"/>
      <c r="P185" s="191"/>
      <c r="Q185" s="191"/>
      <c r="R185" s="482"/>
      <c r="S185" s="191"/>
      <c r="T185" s="191"/>
      <c r="U185" s="453"/>
      <c r="V185" s="191"/>
      <c r="W185" s="191"/>
      <c r="X185" s="191"/>
      <c r="Y185" s="191"/>
      <c r="Z185" s="191"/>
      <c r="AA185" s="47"/>
      <c r="AB185" s="393"/>
      <c r="AC185" s="393"/>
      <c r="AD185" s="393"/>
      <c r="AE185" s="393"/>
    </row>
    <row r="186" spans="1:31" s="392" customFormat="1" ht="10.5" customHeight="1">
      <c r="A186" s="390"/>
      <c r="B186" s="299"/>
      <c r="C186" s="391"/>
      <c r="K186" s="191"/>
      <c r="L186" s="191"/>
      <c r="M186" s="482"/>
      <c r="N186" s="191"/>
      <c r="O186" s="191"/>
      <c r="P186" s="191"/>
      <c r="Q186" s="191"/>
      <c r="R186" s="482"/>
      <c r="S186" s="191"/>
      <c r="T186" s="191"/>
      <c r="U186" s="453"/>
      <c r="V186" s="191"/>
      <c r="W186" s="191"/>
      <c r="X186" s="191"/>
      <c r="Y186" s="191"/>
      <c r="Z186" s="191"/>
      <c r="AA186" s="47"/>
      <c r="AB186" s="393"/>
      <c r="AC186" s="393"/>
      <c r="AD186" s="393"/>
      <c r="AE186" s="393"/>
    </row>
    <row r="187" spans="1:31" s="392" customFormat="1" ht="10.5" customHeight="1">
      <c r="A187" s="390"/>
      <c r="B187" s="299"/>
      <c r="C187" s="391"/>
      <c r="K187" s="191"/>
      <c r="L187" s="191"/>
      <c r="M187" s="482"/>
      <c r="N187" s="191"/>
      <c r="O187" s="191"/>
      <c r="P187" s="191"/>
      <c r="Q187" s="191"/>
      <c r="R187" s="482"/>
      <c r="S187" s="191"/>
      <c r="T187" s="191"/>
      <c r="U187" s="453"/>
      <c r="V187" s="191"/>
      <c r="W187" s="191"/>
      <c r="X187" s="191"/>
      <c r="Y187" s="191"/>
      <c r="Z187" s="191"/>
      <c r="AA187" s="47"/>
      <c r="AB187" s="393"/>
      <c r="AC187" s="393"/>
      <c r="AD187" s="393"/>
      <c r="AE187" s="393"/>
    </row>
    <row r="188" spans="1:31" s="392" customFormat="1" ht="10.5" customHeight="1">
      <c r="A188" s="390"/>
      <c r="B188" s="299"/>
      <c r="C188" s="391"/>
      <c r="K188" s="191"/>
      <c r="L188" s="191"/>
      <c r="M188" s="482"/>
      <c r="N188" s="191"/>
      <c r="O188" s="191"/>
      <c r="P188" s="191"/>
      <c r="Q188" s="191"/>
      <c r="R188" s="482"/>
      <c r="S188" s="191"/>
      <c r="T188" s="191"/>
      <c r="U188" s="453"/>
      <c r="V188" s="191"/>
      <c r="W188" s="191"/>
      <c r="X188" s="191"/>
      <c r="Y188" s="191"/>
      <c r="Z188" s="191"/>
      <c r="AA188" s="47"/>
      <c r="AB188" s="393"/>
      <c r="AC188" s="393"/>
      <c r="AD188" s="393"/>
      <c r="AE188" s="393"/>
    </row>
    <row r="189" spans="1:31" s="392" customFormat="1" ht="10.5" customHeight="1">
      <c r="A189" s="390"/>
      <c r="B189" s="299"/>
      <c r="C189" s="391"/>
      <c r="K189" s="191"/>
      <c r="L189" s="191"/>
      <c r="M189" s="482"/>
      <c r="N189" s="191"/>
      <c r="O189" s="191"/>
      <c r="P189" s="191"/>
      <c r="Q189" s="191"/>
      <c r="R189" s="482"/>
      <c r="S189" s="191"/>
      <c r="T189" s="191"/>
      <c r="U189" s="453"/>
      <c r="V189" s="191"/>
      <c r="W189" s="191"/>
      <c r="X189" s="191"/>
      <c r="Y189" s="191"/>
      <c r="Z189" s="191"/>
      <c r="AA189" s="47"/>
      <c r="AB189" s="393"/>
      <c r="AC189" s="393"/>
      <c r="AD189" s="393"/>
      <c r="AE189" s="393"/>
    </row>
    <row r="190" spans="1:31" s="392" customFormat="1" ht="10.5" customHeight="1">
      <c r="A190" s="390"/>
      <c r="B190" s="299"/>
      <c r="C190" s="391"/>
      <c r="K190" s="191"/>
      <c r="L190" s="191"/>
      <c r="M190" s="482"/>
      <c r="N190" s="191"/>
      <c r="O190" s="191"/>
      <c r="P190" s="191"/>
      <c r="Q190" s="191"/>
      <c r="R190" s="482"/>
      <c r="S190" s="191"/>
      <c r="T190" s="191"/>
      <c r="U190" s="453"/>
      <c r="V190" s="191"/>
      <c r="W190" s="191"/>
      <c r="X190" s="191"/>
      <c r="Y190" s="191"/>
      <c r="Z190" s="191"/>
      <c r="AA190" s="47"/>
      <c r="AB190" s="393"/>
      <c r="AC190" s="393"/>
      <c r="AD190" s="393"/>
      <c r="AE190" s="393"/>
    </row>
    <row r="191" spans="1:31" s="392" customFormat="1" ht="10.5" customHeight="1">
      <c r="A191" s="390"/>
      <c r="B191" s="299"/>
      <c r="C191" s="391"/>
      <c r="K191" s="191"/>
      <c r="L191" s="191"/>
      <c r="M191" s="482"/>
      <c r="N191" s="191"/>
      <c r="O191" s="191"/>
      <c r="P191" s="191"/>
      <c r="Q191" s="191"/>
      <c r="R191" s="482"/>
      <c r="S191" s="191"/>
      <c r="T191" s="191"/>
      <c r="U191" s="453"/>
      <c r="V191" s="191"/>
      <c r="W191" s="191"/>
      <c r="X191" s="191"/>
      <c r="Y191" s="191"/>
      <c r="Z191" s="191"/>
      <c r="AA191" s="47"/>
      <c r="AB191" s="393"/>
      <c r="AC191" s="393"/>
      <c r="AD191" s="393"/>
      <c r="AE191" s="393"/>
    </row>
    <row r="192" spans="1:31" s="392" customFormat="1" ht="10.5" customHeight="1">
      <c r="A192" s="390"/>
      <c r="B192" s="299"/>
      <c r="C192" s="391"/>
      <c r="K192" s="191"/>
      <c r="L192" s="191"/>
      <c r="M192" s="482"/>
      <c r="N192" s="191"/>
      <c r="O192" s="191"/>
      <c r="P192" s="191"/>
      <c r="Q192" s="191"/>
      <c r="R192" s="482"/>
      <c r="S192" s="191"/>
      <c r="T192" s="191"/>
      <c r="U192" s="453"/>
      <c r="V192" s="191"/>
      <c r="W192" s="191"/>
      <c r="X192" s="191"/>
      <c r="Y192" s="191"/>
      <c r="Z192" s="191"/>
      <c r="AA192" s="47"/>
      <c r="AB192" s="393"/>
      <c r="AC192" s="393"/>
      <c r="AD192" s="393"/>
      <c r="AE192" s="393"/>
    </row>
    <row r="193" spans="1:31" s="392" customFormat="1" ht="10.5" customHeight="1">
      <c r="A193" s="390"/>
      <c r="B193" s="299"/>
      <c r="C193" s="391"/>
      <c r="K193" s="191"/>
      <c r="L193" s="191"/>
      <c r="M193" s="482"/>
      <c r="N193" s="191"/>
      <c r="O193" s="191"/>
      <c r="P193" s="191"/>
      <c r="Q193" s="191"/>
      <c r="R193" s="482"/>
      <c r="S193" s="191"/>
      <c r="T193" s="191"/>
      <c r="U193" s="453"/>
      <c r="V193" s="191"/>
      <c r="W193" s="191"/>
      <c r="X193" s="191"/>
      <c r="Y193" s="191"/>
      <c r="Z193" s="191"/>
      <c r="AA193" s="47"/>
      <c r="AB193" s="393"/>
      <c r="AC193" s="393"/>
      <c r="AD193" s="393"/>
      <c r="AE193" s="393"/>
    </row>
    <row r="194" spans="1:31" s="392" customFormat="1" ht="10.5" customHeight="1">
      <c r="A194" s="390"/>
      <c r="B194" s="299"/>
      <c r="C194" s="391"/>
      <c r="K194" s="191"/>
      <c r="L194" s="191"/>
      <c r="M194" s="482"/>
      <c r="N194" s="191"/>
      <c r="O194" s="191"/>
      <c r="P194" s="191"/>
      <c r="Q194" s="191"/>
      <c r="R194" s="482"/>
      <c r="S194" s="191"/>
      <c r="T194" s="191"/>
      <c r="U194" s="453"/>
      <c r="V194" s="191"/>
      <c r="W194" s="191"/>
      <c r="X194" s="191"/>
      <c r="Y194" s="191"/>
      <c r="Z194" s="191"/>
      <c r="AA194" s="47"/>
      <c r="AB194" s="393"/>
      <c r="AC194" s="393"/>
      <c r="AD194" s="393"/>
      <c r="AE194" s="393"/>
    </row>
    <row r="195" spans="1:31" s="392" customFormat="1" ht="10.5" customHeight="1">
      <c r="A195" s="390"/>
      <c r="B195" s="299"/>
      <c r="C195" s="391"/>
      <c r="K195" s="191"/>
      <c r="L195" s="191"/>
      <c r="M195" s="482"/>
      <c r="N195" s="191"/>
      <c r="O195" s="191"/>
      <c r="P195" s="191"/>
      <c r="Q195" s="191"/>
      <c r="R195" s="482"/>
      <c r="S195" s="191"/>
      <c r="T195" s="191"/>
      <c r="U195" s="453"/>
      <c r="V195" s="191"/>
      <c r="W195" s="191"/>
      <c r="X195" s="191"/>
      <c r="Y195" s="191"/>
      <c r="Z195" s="191"/>
      <c r="AA195" s="47"/>
      <c r="AB195" s="393"/>
      <c r="AC195" s="393"/>
      <c r="AD195" s="393"/>
      <c r="AE195" s="393"/>
    </row>
    <row r="196" spans="1:31" s="392" customFormat="1" ht="10.5" customHeight="1">
      <c r="A196" s="390"/>
      <c r="B196" s="299"/>
      <c r="C196" s="391"/>
      <c r="K196" s="191"/>
      <c r="L196" s="191"/>
      <c r="M196" s="482"/>
      <c r="N196" s="191"/>
      <c r="O196" s="191"/>
      <c r="P196" s="191"/>
      <c r="Q196" s="191"/>
      <c r="R196" s="482"/>
      <c r="S196" s="191"/>
      <c r="T196" s="191"/>
      <c r="U196" s="453"/>
      <c r="V196" s="191"/>
      <c r="W196" s="191"/>
      <c r="X196" s="191"/>
      <c r="Y196" s="191"/>
      <c r="Z196" s="191"/>
      <c r="AA196" s="47"/>
      <c r="AB196" s="393"/>
      <c r="AC196" s="393"/>
      <c r="AD196" s="393"/>
      <c r="AE196" s="393"/>
    </row>
    <row r="197" spans="1:31" s="392" customFormat="1" ht="10.5" customHeight="1">
      <c r="A197" s="390"/>
      <c r="B197" s="299"/>
      <c r="C197" s="391"/>
      <c r="K197" s="191"/>
      <c r="L197" s="191"/>
      <c r="M197" s="482"/>
      <c r="N197" s="191"/>
      <c r="O197" s="191"/>
      <c r="P197" s="191"/>
      <c r="Q197" s="191"/>
      <c r="R197" s="482"/>
      <c r="S197" s="191"/>
      <c r="T197" s="191"/>
      <c r="U197" s="453"/>
      <c r="V197" s="191"/>
      <c r="W197" s="191"/>
      <c r="X197" s="191"/>
      <c r="Y197" s="191"/>
      <c r="Z197" s="191"/>
      <c r="AA197" s="47"/>
      <c r="AB197" s="393"/>
      <c r="AC197" s="393"/>
      <c r="AD197" s="393"/>
      <c r="AE197" s="393"/>
    </row>
    <row r="198" spans="1:31" s="392" customFormat="1" ht="10.5" customHeight="1">
      <c r="A198" s="390"/>
      <c r="B198" s="299"/>
      <c r="C198" s="391"/>
      <c r="K198" s="191"/>
      <c r="L198" s="191"/>
      <c r="M198" s="482"/>
      <c r="N198" s="191"/>
      <c r="O198" s="191"/>
      <c r="P198" s="191"/>
      <c r="Q198" s="191"/>
      <c r="R198" s="482"/>
      <c r="S198" s="191"/>
      <c r="T198" s="191"/>
      <c r="U198" s="453"/>
      <c r="V198" s="191"/>
      <c r="W198" s="191"/>
      <c r="X198" s="191"/>
      <c r="Y198" s="191"/>
      <c r="Z198" s="191"/>
      <c r="AA198" s="47"/>
      <c r="AB198" s="393"/>
      <c r="AC198" s="393"/>
      <c r="AD198" s="393"/>
      <c r="AE198" s="393"/>
    </row>
    <row r="199" spans="1:31" s="392" customFormat="1" ht="10.5" customHeight="1">
      <c r="A199" s="390"/>
      <c r="B199" s="299"/>
      <c r="C199" s="391"/>
      <c r="K199" s="191"/>
      <c r="L199" s="191"/>
      <c r="M199" s="482"/>
      <c r="N199" s="191"/>
      <c r="O199" s="191"/>
      <c r="P199" s="191"/>
      <c r="Q199" s="191"/>
      <c r="R199" s="482"/>
      <c r="S199" s="191"/>
      <c r="T199" s="191"/>
      <c r="U199" s="453"/>
      <c r="V199" s="191"/>
      <c r="W199" s="191"/>
      <c r="X199" s="191"/>
      <c r="Y199" s="191"/>
      <c r="Z199" s="191"/>
      <c r="AA199" s="47"/>
      <c r="AB199" s="393"/>
      <c r="AC199" s="393"/>
      <c r="AD199" s="393"/>
      <c r="AE199" s="393"/>
    </row>
    <row r="200" spans="1:31" s="392" customFormat="1" ht="10.5" customHeight="1">
      <c r="A200" s="390"/>
      <c r="B200" s="299"/>
      <c r="C200" s="391"/>
      <c r="K200" s="191"/>
      <c r="L200" s="191"/>
      <c r="M200" s="482"/>
      <c r="N200" s="191"/>
      <c r="O200" s="191"/>
      <c r="P200" s="191"/>
      <c r="Q200" s="191"/>
      <c r="R200" s="482"/>
      <c r="S200" s="191"/>
      <c r="T200" s="191"/>
      <c r="U200" s="453"/>
      <c r="V200" s="191"/>
      <c r="W200" s="191"/>
      <c r="X200" s="191"/>
      <c r="Y200" s="191"/>
      <c r="Z200" s="191"/>
      <c r="AA200" s="47"/>
      <c r="AB200" s="393"/>
      <c r="AC200" s="393"/>
      <c r="AD200" s="393"/>
      <c r="AE200" s="393"/>
    </row>
    <row r="201" spans="1:31" s="392" customFormat="1" ht="10.5" customHeight="1">
      <c r="A201" s="390"/>
      <c r="B201" s="299"/>
      <c r="C201" s="391"/>
      <c r="K201" s="191"/>
      <c r="L201" s="191"/>
      <c r="M201" s="482"/>
      <c r="N201" s="191"/>
      <c r="O201" s="191"/>
      <c r="P201" s="191"/>
      <c r="Q201" s="191"/>
      <c r="R201" s="482"/>
      <c r="S201" s="191"/>
      <c r="T201" s="191"/>
      <c r="U201" s="453"/>
      <c r="V201" s="191"/>
      <c r="W201" s="191"/>
      <c r="X201" s="191"/>
      <c r="Y201" s="191"/>
      <c r="Z201" s="191"/>
      <c r="AA201" s="47"/>
      <c r="AB201" s="393"/>
      <c r="AC201" s="393"/>
      <c r="AD201" s="393"/>
      <c r="AE201" s="393"/>
    </row>
    <row r="202" spans="1:31" s="392" customFormat="1" ht="10.5" customHeight="1">
      <c r="A202" s="390"/>
      <c r="B202" s="299"/>
      <c r="C202" s="391"/>
      <c r="K202" s="191"/>
      <c r="L202" s="191"/>
      <c r="M202" s="482"/>
      <c r="N202" s="191"/>
      <c r="O202" s="191"/>
      <c r="P202" s="191"/>
      <c r="Q202" s="191"/>
      <c r="R202" s="482"/>
      <c r="S202" s="191"/>
      <c r="T202" s="191"/>
      <c r="U202" s="453"/>
      <c r="V202" s="191"/>
      <c r="W202" s="191"/>
      <c r="X202" s="191"/>
      <c r="Y202" s="191"/>
      <c r="Z202" s="191"/>
      <c r="AA202" s="47"/>
      <c r="AB202" s="393"/>
      <c r="AC202" s="393"/>
      <c r="AD202" s="393"/>
      <c r="AE202" s="393"/>
    </row>
    <row r="203" spans="1:31" s="392" customFormat="1" ht="10.5" customHeight="1">
      <c r="A203" s="390"/>
      <c r="B203" s="299"/>
      <c r="C203" s="391"/>
      <c r="K203" s="191"/>
      <c r="L203" s="191"/>
      <c r="M203" s="482"/>
      <c r="N203" s="191"/>
      <c r="O203" s="191"/>
      <c r="P203" s="191"/>
      <c r="Q203" s="191"/>
      <c r="R203" s="482"/>
      <c r="S203" s="191"/>
      <c r="T203" s="191"/>
      <c r="U203" s="453"/>
      <c r="V203" s="191"/>
      <c r="W203" s="191"/>
      <c r="X203" s="191"/>
      <c r="Y203" s="191"/>
      <c r="Z203" s="191"/>
      <c r="AA203" s="47"/>
      <c r="AB203" s="393"/>
      <c r="AC203" s="393"/>
      <c r="AD203" s="393"/>
      <c r="AE203" s="393"/>
    </row>
    <row r="204" spans="1:31" s="392" customFormat="1" ht="10.5" customHeight="1">
      <c r="A204" s="390"/>
      <c r="B204" s="299"/>
      <c r="C204" s="391"/>
      <c r="K204" s="191"/>
      <c r="L204" s="191"/>
      <c r="M204" s="482"/>
      <c r="N204" s="191"/>
      <c r="O204" s="191"/>
      <c r="P204" s="191"/>
      <c r="Q204" s="191"/>
      <c r="R204" s="482"/>
      <c r="S204" s="191"/>
      <c r="T204" s="191"/>
      <c r="U204" s="453"/>
      <c r="V204" s="191"/>
      <c r="W204" s="191"/>
      <c r="X204" s="191"/>
      <c r="Y204" s="191"/>
      <c r="Z204" s="191"/>
      <c r="AA204" s="47"/>
      <c r="AB204" s="393"/>
      <c r="AC204" s="393"/>
      <c r="AD204" s="393"/>
      <c r="AE204" s="393"/>
    </row>
    <row r="205" spans="1:31" s="392" customFormat="1" ht="10.5" customHeight="1">
      <c r="A205" s="390"/>
      <c r="B205" s="299"/>
      <c r="C205" s="391"/>
      <c r="K205" s="191"/>
      <c r="L205" s="191"/>
      <c r="M205" s="482"/>
      <c r="N205" s="191"/>
      <c r="O205" s="191"/>
      <c r="P205" s="191"/>
      <c r="Q205" s="191"/>
      <c r="R205" s="482"/>
      <c r="S205" s="191"/>
      <c r="T205" s="191"/>
      <c r="U205" s="453"/>
      <c r="V205" s="191"/>
      <c r="W205" s="191"/>
      <c r="X205" s="191"/>
      <c r="Y205" s="191"/>
      <c r="Z205" s="191"/>
      <c r="AA205" s="47"/>
      <c r="AB205" s="393"/>
      <c r="AC205" s="393"/>
      <c r="AD205" s="393"/>
      <c r="AE205" s="393"/>
    </row>
    <row r="206" spans="1:31" s="392" customFormat="1" ht="10.5" customHeight="1">
      <c r="A206" s="390"/>
      <c r="B206" s="299"/>
      <c r="C206" s="391"/>
      <c r="K206" s="191"/>
      <c r="L206" s="191"/>
      <c r="M206" s="482"/>
      <c r="N206" s="191"/>
      <c r="O206" s="191"/>
      <c r="P206" s="191"/>
      <c r="Q206" s="191"/>
      <c r="R206" s="482"/>
      <c r="S206" s="191"/>
      <c r="T206" s="191"/>
      <c r="U206" s="453"/>
      <c r="V206" s="191"/>
      <c r="W206" s="191"/>
      <c r="X206" s="191"/>
      <c r="Y206" s="191"/>
      <c r="Z206" s="191"/>
      <c r="AA206" s="47"/>
      <c r="AB206" s="393"/>
      <c r="AC206" s="393"/>
      <c r="AD206" s="393"/>
      <c r="AE206" s="393"/>
    </row>
    <row r="207" spans="1:31" s="392" customFormat="1" ht="10.5" customHeight="1">
      <c r="A207" s="390"/>
      <c r="B207" s="299"/>
      <c r="C207" s="391"/>
      <c r="K207" s="191"/>
      <c r="L207" s="191"/>
      <c r="M207" s="482"/>
      <c r="N207" s="191"/>
      <c r="O207" s="191"/>
      <c r="P207" s="191"/>
      <c r="Q207" s="191"/>
      <c r="R207" s="482"/>
      <c r="S207" s="191"/>
      <c r="T207" s="191"/>
      <c r="U207" s="453"/>
      <c r="V207" s="191"/>
      <c r="W207" s="191"/>
      <c r="X207" s="191"/>
      <c r="Y207" s="191"/>
      <c r="Z207" s="191"/>
      <c r="AA207" s="47"/>
      <c r="AB207" s="393"/>
      <c r="AC207" s="393"/>
      <c r="AD207" s="393"/>
      <c r="AE207" s="393"/>
    </row>
    <row r="208" spans="1:31" s="392" customFormat="1" ht="10.5" customHeight="1">
      <c r="A208" s="390"/>
      <c r="B208" s="299"/>
      <c r="C208" s="391"/>
      <c r="K208" s="191"/>
      <c r="L208" s="191"/>
      <c r="M208" s="482"/>
      <c r="N208" s="191"/>
      <c r="O208" s="191"/>
      <c r="P208" s="191"/>
      <c r="Q208" s="191"/>
      <c r="R208" s="482"/>
      <c r="S208" s="191"/>
      <c r="T208" s="191"/>
      <c r="U208" s="453"/>
      <c r="V208" s="191"/>
      <c r="W208" s="191"/>
      <c r="X208" s="191"/>
      <c r="Y208" s="191"/>
      <c r="Z208" s="191"/>
      <c r="AA208" s="47"/>
      <c r="AB208" s="393"/>
      <c r="AC208" s="393"/>
      <c r="AD208" s="393"/>
      <c r="AE208" s="393"/>
    </row>
    <row r="209" spans="1:31" s="392" customFormat="1" ht="10.5" customHeight="1">
      <c r="A209" s="390"/>
      <c r="B209" s="299"/>
      <c r="C209" s="391"/>
      <c r="K209" s="191"/>
      <c r="L209" s="191"/>
      <c r="M209" s="482"/>
      <c r="N209" s="191"/>
      <c r="O209" s="191"/>
      <c r="P209" s="191"/>
      <c r="Q209" s="191"/>
      <c r="R209" s="482"/>
      <c r="S209" s="191"/>
      <c r="T209" s="191"/>
      <c r="U209" s="453"/>
      <c r="V209" s="191"/>
      <c r="W209" s="191"/>
      <c r="X209" s="191"/>
      <c r="Y209" s="191"/>
      <c r="Z209" s="191"/>
      <c r="AA209" s="47"/>
      <c r="AB209" s="393"/>
      <c r="AC209" s="393"/>
      <c r="AD209" s="393"/>
      <c r="AE209" s="393"/>
    </row>
    <row r="210" spans="1:31" s="392" customFormat="1" ht="10.5" customHeight="1">
      <c r="A210" s="390"/>
      <c r="B210" s="299"/>
      <c r="C210" s="391"/>
      <c r="K210" s="191"/>
      <c r="L210" s="191"/>
      <c r="M210" s="482"/>
      <c r="N210" s="191"/>
      <c r="O210" s="191"/>
      <c r="P210" s="191"/>
      <c r="Q210" s="191"/>
      <c r="R210" s="482"/>
      <c r="S210" s="191"/>
      <c r="T210" s="191"/>
      <c r="U210" s="453"/>
      <c r="V210" s="191"/>
      <c r="W210" s="191"/>
      <c r="X210" s="191"/>
      <c r="Y210" s="191"/>
      <c r="Z210" s="191"/>
      <c r="AA210" s="47"/>
      <c r="AB210" s="393"/>
      <c r="AC210" s="393"/>
      <c r="AD210" s="393"/>
      <c r="AE210" s="393"/>
    </row>
    <row r="211" spans="1:31" s="392" customFormat="1" ht="10.5" customHeight="1">
      <c r="A211" s="390"/>
      <c r="B211" s="299"/>
      <c r="C211" s="391"/>
      <c r="K211" s="191"/>
      <c r="L211" s="191"/>
      <c r="M211" s="482"/>
      <c r="N211" s="191"/>
      <c r="O211" s="191"/>
      <c r="P211" s="191"/>
      <c r="Q211" s="191"/>
      <c r="R211" s="482"/>
      <c r="S211" s="191"/>
      <c r="T211" s="191"/>
      <c r="U211" s="453"/>
      <c r="V211" s="191"/>
      <c r="W211" s="191"/>
      <c r="X211" s="191"/>
      <c r="Y211" s="191"/>
      <c r="Z211" s="191"/>
      <c r="AA211" s="47"/>
      <c r="AB211" s="393"/>
      <c r="AC211" s="393"/>
      <c r="AD211" s="393"/>
      <c r="AE211" s="393"/>
    </row>
    <row r="212" spans="1:31" s="392" customFormat="1" ht="10.5" customHeight="1">
      <c r="A212" s="390"/>
      <c r="B212" s="299"/>
      <c r="C212" s="391"/>
      <c r="K212" s="191"/>
      <c r="L212" s="191"/>
      <c r="M212" s="482"/>
      <c r="N212" s="191"/>
      <c r="O212" s="191"/>
      <c r="P212" s="191"/>
      <c r="Q212" s="191"/>
      <c r="R212" s="482"/>
      <c r="S212" s="191"/>
      <c r="T212" s="191"/>
      <c r="U212" s="453"/>
      <c r="V212" s="191"/>
      <c r="W212" s="191"/>
      <c r="X212" s="191"/>
      <c r="Y212" s="191"/>
      <c r="Z212" s="191"/>
      <c r="AA212" s="47"/>
      <c r="AB212" s="393"/>
      <c r="AC212" s="393"/>
      <c r="AD212" s="393"/>
      <c r="AE212" s="393"/>
    </row>
    <row r="213" spans="1:31" s="392" customFormat="1" ht="10.5" customHeight="1">
      <c r="A213" s="390"/>
      <c r="B213" s="299"/>
      <c r="C213" s="391"/>
      <c r="K213" s="191"/>
      <c r="L213" s="191"/>
      <c r="M213" s="482"/>
      <c r="N213" s="191"/>
      <c r="O213" s="191"/>
      <c r="P213" s="191"/>
      <c r="Q213" s="191"/>
      <c r="R213" s="482"/>
      <c r="S213" s="191"/>
      <c r="T213" s="191"/>
      <c r="U213" s="453"/>
      <c r="V213" s="191"/>
      <c r="W213" s="191"/>
      <c r="X213" s="191"/>
      <c r="Y213" s="191"/>
      <c r="Z213" s="191"/>
      <c r="AA213" s="47"/>
      <c r="AB213" s="393"/>
      <c r="AC213" s="393"/>
      <c r="AD213" s="393"/>
      <c r="AE213" s="393"/>
    </row>
    <row r="214" spans="1:31" s="392" customFormat="1" ht="10.5" customHeight="1">
      <c r="A214" s="390"/>
      <c r="B214" s="299"/>
      <c r="C214" s="391"/>
      <c r="K214" s="191"/>
      <c r="L214" s="191"/>
      <c r="M214" s="482"/>
      <c r="N214" s="191"/>
      <c r="O214" s="191"/>
      <c r="P214" s="191"/>
      <c r="Q214" s="191"/>
      <c r="R214" s="482"/>
      <c r="S214" s="191"/>
      <c r="T214" s="191"/>
      <c r="U214" s="453"/>
      <c r="V214" s="191"/>
      <c r="W214" s="191"/>
      <c r="X214" s="191"/>
      <c r="Y214" s="191"/>
      <c r="Z214" s="191"/>
      <c r="AA214" s="47"/>
      <c r="AB214" s="393"/>
      <c r="AC214" s="393"/>
      <c r="AD214" s="393"/>
      <c r="AE214" s="393"/>
    </row>
    <row r="215" spans="1:31" s="392" customFormat="1" ht="10.5" customHeight="1">
      <c r="A215" s="390"/>
      <c r="B215" s="299"/>
      <c r="C215" s="391"/>
      <c r="K215" s="191"/>
      <c r="L215" s="191"/>
      <c r="M215" s="482"/>
      <c r="N215" s="191"/>
      <c r="O215" s="191"/>
      <c r="P215" s="191"/>
      <c r="Q215" s="191"/>
      <c r="R215" s="482"/>
      <c r="S215" s="191"/>
      <c r="T215" s="191"/>
      <c r="U215" s="453"/>
      <c r="V215" s="191"/>
      <c r="W215" s="191"/>
      <c r="X215" s="191"/>
      <c r="Y215" s="191"/>
      <c r="Z215" s="191"/>
      <c r="AA215" s="47"/>
      <c r="AB215" s="393"/>
      <c r="AC215" s="393"/>
      <c r="AD215" s="393"/>
      <c r="AE215" s="393"/>
    </row>
    <row r="216" spans="1:31" s="392" customFormat="1" ht="10.5" customHeight="1">
      <c r="A216" s="390"/>
      <c r="B216" s="299"/>
      <c r="C216" s="391"/>
      <c r="K216" s="191"/>
      <c r="L216" s="191"/>
      <c r="M216" s="482"/>
      <c r="N216" s="191"/>
      <c r="O216" s="191"/>
      <c r="P216" s="191"/>
      <c r="Q216" s="191"/>
      <c r="R216" s="482"/>
      <c r="S216" s="191"/>
      <c r="T216" s="191"/>
      <c r="U216" s="453"/>
      <c r="V216" s="191"/>
      <c r="W216" s="191"/>
      <c r="X216" s="191"/>
      <c r="Y216" s="191"/>
      <c r="Z216" s="191"/>
      <c r="AA216" s="47"/>
      <c r="AB216" s="393"/>
      <c r="AC216" s="393"/>
      <c r="AD216" s="393"/>
      <c r="AE216" s="393"/>
    </row>
    <row r="217" spans="1:31" s="392" customFormat="1" ht="10.5" customHeight="1">
      <c r="A217" s="390"/>
      <c r="B217" s="299"/>
      <c r="C217" s="391"/>
      <c r="K217" s="191"/>
      <c r="L217" s="191"/>
      <c r="M217" s="482"/>
      <c r="N217" s="191"/>
      <c r="O217" s="191"/>
      <c r="P217" s="191"/>
      <c r="Q217" s="191"/>
      <c r="R217" s="482"/>
      <c r="S217" s="191"/>
      <c r="T217" s="191"/>
      <c r="U217" s="453"/>
      <c r="V217" s="191"/>
      <c r="W217" s="191"/>
      <c r="X217" s="191"/>
      <c r="Y217" s="191"/>
      <c r="Z217" s="191"/>
      <c r="AA217" s="47"/>
      <c r="AB217" s="393"/>
      <c r="AC217" s="393"/>
      <c r="AD217" s="393"/>
      <c r="AE217" s="393"/>
    </row>
    <row r="218" spans="1:31" s="392" customFormat="1" ht="10.5" customHeight="1">
      <c r="A218" s="390"/>
      <c r="B218" s="299"/>
      <c r="C218" s="391"/>
      <c r="K218" s="191"/>
      <c r="L218" s="191"/>
      <c r="M218" s="482"/>
      <c r="N218" s="191"/>
      <c r="O218" s="191"/>
      <c r="P218" s="191"/>
      <c r="Q218" s="191"/>
      <c r="R218" s="482"/>
      <c r="S218" s="191"/>
      <c r="T218" s="191"/>
      <c r="U218" s="453"/>
      <c r="V218" s="191"/>
      <c r="W218" s="191"/>
      <c r="X218" s="191"/>
      <c r="Y218" s="191"/>
      <c r="Z218" s="191"/>
      <c r="AA218" s="47"/>
      <c r="AB218" s="393"/>
      <c r="AC218" s="393"/>
      <c r="AD218" s="393"/>
      <c r="AE218" s="393"/>
    </row>
    <row r="219" spans="1:31" s="392" customFormat="1" ht="10.5" customHeight="1">
      <c r="A219" s="390"/>
      <c r="B219" s="299"/>
      <c r="C219" s="391"/>
      <c r="K219" s="191"/>
      <c r="L219" s="191"/>
      <c r="M219" s="482"/>
      <c r="N219" s="191"/>
      <c r="O219" s="191"/>
      <c r="P219" s="191"/>
      <c r="Q219" s="191"/>
      <c r="R219" s="482"/>
      <c r="S219" s="191"/>
      <c r="T219" s="191"/>
      <c r="U219" s="453"/>
      <c r="V219" s="191"/>
      <c r="W219" s="191"/>
      <c r="X219" s="191"/>
      <c r="Y219" s="191"/>
      <c r="Z219" s="191"/>
      <c r="AA219" s="47"/>
      <c r="AB219" s="393"/>
      <c r="AC219" s="393"/>
      <c r="AD219" s="393"/>
      <c r="AE219" s="393"/>
    </row>
    <row r="220" spans="1:31" s="392" customFormat="1" ht="10.5" customHeight="1">
      <c r="A220" s="390"/>
      <c r="B220" s="299"/>
      <c r="C220" s="391"/>
      <c r="K220" s="191"/>
      <c r="L220" s="191"/>
      <c r="M220" s="482"/>
      <c r="N220" s="191"/>
      <c r="O220" s="191"/>
      <c r="P220" s="191"/>
      <c r="Q220" s="191"/>
      <c r="R220" s="482"/>
      <c r="S220" s="191"/>
      <c r="T220" s="191"/>
      <c r="U220" s="453"/>
      <c r="V220" s="191"/>
      <c r="W220" s="191"/>
      <c r="X220" s="191"/>
      <c r="Y220" s="191"/>
      <c r="Z220" s="191"/>
      <c r="AA220" s="47"/>
      <c r="AB220" s="393"/>
      <c r="AC220" s="393"/>
      <c r="AD220" s="393"/>
      <c r="AE220" s="393"/>
    </row>
    <row r="221" spans="1:31" s="392" customFormat="1" ht="10.5" customHeight="1">
      <c r="A221" s="390"/>
      <c r="B221" s="299"/>
      <c r="C221" s="391"/>
      <c r="K221" s="191"/>
      <c r="L221" s="191"/>
      <c r="M221" s="482"/>
      <c r="N221" s="191"/>
      <c r="O221" s="191"/>
      <c r="P221" s="191"/>
      <c r="Q221" s="191"/>
      <c r="R221" s="482"/>
      <c r="S221" s="191"/>
      <c r="T221" s="191"/>
      <c r="U221" s="453"/>
      <c r="V221" s="191"/>
      <c r="W221" s="191"/>
      <c r="X221" s="191"/>
      <c r="Y221" s="191"/>
      <c r="Z221" s="191"/>
      <c r="AA221" s="47"/>
      <c r="AB221" s="393"/>
      <c r="AC221" s="393"/>
      <c r="AD221" s="393"/>
      <c r="AE221" s="393"/>
    </row>
    <row r="222" spans="1:31" s="392" customFormat="1" ht="10.5" customHeight="1">
      <c r="A222" s="390"/>
      <c r="B222" s="299"/>
      <c r="C222" s="391"/>
      <c r="K222" s="191"/>
      <c r="L222" s="191"/>
      <c r="M222" s="482"/>
      <c r="N222" s="191"/>
      <c r="O222" s="191"/>
      <c r="P222" s="191"/>
      <c r="Q222" s="191"/>
      <c r="R222" s="482"/>
      <c r="S222" s="191"/>
      <c r="T222" s="191"/>
      <c r="U222" s="453"/>
      <c r="V222" s="191"/>
      <c r="W222" s="191"/>
      <c r="X222" s="191"/>
      <c r="Y222" s="191"/>
      <c r="Z222" s="191"/>
      <c r="AA222" s="47"/>
      <c r="AB222" s="393"/>
      <c r="AC222" s="393"/>
      <c r="AD222" s="393"/>
      <c r="AE222" s="393"/>
    </row>
    <row r="223" spans="1:31" s="392" customFormat="1" ht="10.5" customHeight="1">
      <c r="A223" s="390"/>
      <c r="B223" s="299"/>
      <c r="C223" s="391"/>
      <c r="K223" s="191"/>
      <c r="L223" s="191"/>
      <c r="M223" s="482"/>
      <c r="N223" s="191"/>
      <c r="O223" s="191"/>
      <c r="P223" s="191"/>
      <c r="Q223" s="191"/>
      <c r="R223" s="482"/>
      <c r="S223" s="191"/>
      <c r="T223" s="191"/>
      <c r="U223" s="453"/>
      <c r="V223" s="191"/>
      <c r="W223" s="191"/>
      <c r="X223" s="191"/>
      <c r="Y223" s="191"/>
      <c r="Z223" s="191"/>
      <c r="AA223" s="47"/>
      <c r="AB223" s="393"/>
      <c r="AC223" s="393"/>
      <c r="AD223" s="393"/>
      <c r="AE223" s="393"/>
    </row>
    <row r="224" spans="1:31" s="392" customFormat="1" ht="10.5" customHeight="1">
      <c r="A224" s="390"/>
      <c r="B224" s="299"/>
      <c r="C224" s="391"/>
      <c r="K224" s="191"/>
      <c r="L224" s="191"/>
      <c r="M224" s="482"/>
      <c r="N224" s="191"/>
      <c r="O224" s="191"/>
      <c r="P224" s="191"/>
      <c r="Q224" s="191"/>
      <c r="R224" s="482"/>
      <c r="S224" s="191"/>
      <c r="T224" s="191"/>
      <c r="U224" s="453"/>
      <c r="V224" s="191"/>
      <c r="W224" s="191"/>
      <c r="X224" s="191"/>
      <c r="Y224" s="191"/>
      <c r="Z224" s="191"/>
      <c r="AA224" s="47"/>
      <c r="AB224" s="393"/>
      <c r="AC224" s="393"/>
      <c r="AD224" s="393"/>
      <c r="AE224" s="393"/>
    </row>
    <row r="225" spans="1:31" s="392" customFormat="1" ht="10.5" customHeight="1">
      <c r="A225" s="390"/>
      <c r="B225" s="299"/>
      <c r="C225" s="391"/>
      <c r="K225" s="191"/>
      <c r="L225" s="191"/>
      <c r="M225" s="482"/>
      <c r="N225" s="191"/>
      <c r="O225" s="191"/>
      <c r="P225" s="191"/>
      <c r="Q225" s="191"/>
      <c r="R225" s="482"/>
      <c r="S225" s="191"/>
      <c r="T225" s="191"/>
      <c r="U225" s="453"/>
      <c r="V225" s="191"/>
      <c r="W225" s="191"/>
      <c r="X225" s="191"/>
      <c r="Y225" s="191"/>
      <c r="Z225" s="191"/>
      <c r="AA225" s="47"/>
      <c r="AB225" s="393"/>
      <c r="AC225" s="393"/>
      <c r="AD225" s="393"/>
      <c r="AE225" s="393"/>
    </row>
    <row r="226" spans="1:31" s="392" customFormat="1" ht="10.5" customHeight="1">
      <c r="A226" s="390"/>
      <c r="B226" s="299"/>
      <c r="C226" s="391"/>
      <c r="K226" s="191"/>
      <c r="L226" s="191"/>
      <c r="M226" s="482"/>
      <c r="N226" s="191"/>
      <c r="O226" s="191"/>
      <c r="P226" s="191"/>
      <c r="Q226" s="191"/>
      <c r="R226" s="482"/>
      <c r="S226" s="191"/>
      <c r="T226" s="191"/>
      <c r="U226" s="453"/>
      <c r="V226" s="191"/>
      <c r="W226" s="191"/>
      <c r="X226" s="191"/>
      <c r="Y226" s="191"/>
      <c r="Z226" s="191"/>
      <c r="AA226" s="47"/>
      <c r="AB226" s="393"/>
      <c r="AC226" s="393"/>
      <c r="AD226" s="393"/>
      <c r="AE226" s="393"/>
    </row>
    <row r="227" spans="1:31" s="392" customFormat="1" ht="10.5" customHeight="1">
      <c r="A227" s="390"/>
      <c r="B227" s="299"/>
      <c r="C227" s="391"/>
      <c r="K227" s="191"/>
      <c r="L227" s="191"/>
      <c r="M227" s="482"/>
      <c r="N227" s="191"/>
      <c r="O227" s="191"/>
      <c r="P227" s="191"/>
      <c r="Q227" s="191"/>
      <c r="R227" s="482"/>
      <c r="S227" s="191"/>
      <c r="T227" s="191"/>
      <c r="U227" s="453"/>
      <c r="V227" s="191"/>
      <c r="W227" s="191"/>
      <c r="X227" s="191"/>
      <c r="Y227" s="191"/>
      <c r="Z227" s="191"/>
      <c r="AA227" s="47"/>
      <c r="AB227" s="393"/>
      <c r="AC227" s="393"/>
      <c r="AD227" s="393"/>
      <c r="AE227" s="393"/>
    </row>
    <row r="228" spans="1:31" s="392" customFormat="1" ht="10.5" customHeight="1">
      <c r="A228" s="390"/>
      <c r="B228" s="299"/>
      <c r="C228" s="391"/>
      <c r="K228" s="191"/>
      <c r="L228" s="191"/>
      <c r="M228" s="482"/>
      <c r="N228" s="191"/>
      <c r="O228" s="191"/>
      <c r="P228" s="191"/>
      <c r="Q228" s="191"/>
      <c r="R228" s="482"/>
      <c r="S228" s="191"/>
      <c r="T228" s="191"/>
      <c r="U228" s="453"/>
      <c r="V228" s="191"/>
      <c r="W228" s="191"/>
      <c r="X228" s="191"/>
      <c r="Y228" s="191"/>
      <c r="Z228" s="191"/>
      <c r="AA228" s="47"/>
      <c r="AB228" s="393"/>
      <c r="AC228" s="393"/>
      <c r="AD228" s="393"/>
      <c r="AE228" s="393"/>
    </row>
    <row r="229" spans="1:31" s="392" customFormat="1" ht="10.5" customHeight="1">
      <c r="A229" s="390"/>
      <c r="B229" s="299"/>
      <c r="C229" s="391"/>
      <c r="K229" s="191"/>
      <c r="L229" s="191"/>
      <c r="M229" s="482"/>
      <c r="N229" s="191"/>
      <c r="O229" s="191"/>
      <c r="P229" s="191"/>
      <c r="Q229" s="191"/>
      <c r="R229" s="482"/>
      <c r="S229" s="191"/>
      <c r="T229" s="191"/>
      <c r="U229" s="453"/>
      <c r="V229" s="191"/>
      <c r="W229" s="191"/>
      <c r="X229" s="191"/>
      <c r="Y229" s="191"/>
      <c r="Z229" s="191"/>
      <c r="AA229" s="47"/>
      <c r="AB229" s="393"/>
      <c r="AC229" s="393"/>
      <c r="AD229" s="393"/>
      <c r="AE229" s="393"/>
    </row>
    <row r="230" spans="1:31" s="392" customFormat="1" ht="10.5" customHeight="1">
      <c r="A230" s="390"/>
      <c r="B230" s="299"/>
      <c r="C230" s="391"/>
      <c r="K230" s="191"/>
      <c r="L230" s="191"/>
      <c r="M230" s="482"/>
      <c r="N230" s="191"/>
      <c r="O230" s="191"/>
      <c r="P230" s="191"/>
      <c r="Q230" s="191"/>
      <c r="R230" s="482"/>
      <c r="S230" s="191"/>
      <c r="T230" s="191"/>
      <c r="U230" s="453"/>
      <c r="V230" s="191"/>
      <c r="W230" s="191"/>
      <c r="X230" s="191"/>
      <c r="Y230" s="191"/>
      <c r="Z230" s="191"/>
      <c r="AA230" s="47"/>
      <c r="AB230" s="393"/>
      <c r="AC230" s="393"/>
      <c r="AD230" s="393"/>
      <c r="AE230" s="393"/>
    </row>
    <row r="231" spans="1:31" s="392" customFormat="1" ht="10.5" customHeight="1">
      <c r="A231" s="390"/>
      <c r="B231" s="299"/>
      <c r="C231" s="391"/>
      <c r="K231" s="191"/>
      <c r="L231" s="191"/>
      <c r="M231" s="482"/>
      <c r="N231" s="191"/>
      <c r="O231" s="191"/>
      <c r="P231" s="191"/>
      <c r="Q231" s="191"/>
      <c r="R231" s="482"/>
      <c r="S231" s="191"/>
      <c r="T231" s="191"/>
      <c r="U231" s="453"/>
      <c r="V231" s="191"/>
      <c r="W231" s="191"/>
      <c r="X231" s="191"/>
      <c r="Y231" s="191"/>
      <c r="Z231" s="191"/>
      <c r="AA231" s="47"/>
      <c r="AB231" s="393"/>
      <c r="AC231" s="393"/>
      <c r="AD231" s="393"/>
      <c r="AE231" s="393"/>
    </row>
    <row r="232" spans="1:31" s="392" customFormat="1" ht="10.5" customHeight="1">
      <c r="A232" s="390"/>
      <c r="B232" s="299"/>
      <c r="C232" s="391"/>
      <c r="K232" s="191"/>
      <c r="L232" s="191"/>
      <c r="M232" s="482"/>
      <c r="N232" s="191"/>
      <c r="O232" s="191"/>
      <c r="P232" s="191"/>
      <c r="Q232" s="191"/>
      <c r="R232" s="482"/>
      <c r="S232" s="191"/>
      <c r="T232" s="191"/>
      <c r="U232" s="453"/>
      <c r="V232" s="191"/>
      <c r="W232" s="191"/>
      <c r="X232" s="191"/>
      <c r="Y232" s="191"/>
      <c r="Z232" s="191"/>
      <c r="AA232" s="47"/>
      <c r="AB232" s="393"/>
      <c r="AC232" s="393"/>
      <c r="AD232" s="393"/>
      <c r="AE232" s="393"/>
    </row>
    <row r="233" spans="1:31" s="392" customFormat="1" ht="10.5" customHeight="1">
      <c r="A233" s="390"/>
      <c r="B233" s="299"/>
      <c r="C233" s="391"/>
      <c r="K233" s="191"/>
      <c r="L233" s="191"/>
      <c r="M233" s="482"/>
      <c r="N233" s="191"/>
      <c r="O233" s="191"/>
      <c r="P233" s="191"/>
      <c r="Q233" s="191"/>
      <c r="R233" s="482"/>
      <c r="S233" s="191"/>
      <c r="T233" s="191"/>
      <c r="U233" s="453"/>
      <c r="V233" s="191"/>
      <c r="W233" s="191"/>
      <c r="X233" s="191"/>
      <c r="Y233" s="191"/>
      <c r="Z233" s="191"/>
      <c r="AA233" s="47"/>
      <c r="AB233" s="393"/>
      <c r="AC233" s="393"/>
      <c r="AD233" s="393"/>
      <c r="AE233" s="393"/>
    </row>
    <row r="234" spans="1:31" s="392" customFormat="1" ht="10.5" customHeight="1">
      <c r="A234" s="390"/>
      <c r="B234" s="299"/>
      <c r="C234" s="391"/>
      <c r="K234" s="191"/>
      <c r="L234" s="191"/>
      <c r="M234" s="482"/>
      <c r="N234" s="191"/>
      <c r="O234" s="191"/>
      <c r="P234" s="191"/>
      <c r="Q234" s="191"/>
      <c r="R234" s="482"/>
      <c r="S234" s="191"/>
      <c r="T234" s="191"/>
      <c r="U234" s="453"/>
      <c r="V234" s="191"/>
      <c r="W234" s="191"/>
      <c r="X234" s="191"/>
      <c r="Y234" s="191"/>
      <c r="Z234" s="191"/>
      <c r="AA234" s="47"/>
      <c r="AB234" s="393"/>
      <c r="AC234" s="393"/>
      <c r="AD234" s="393"/>
      <c r="AE234" s="393"/>
    </row>
    <row r="235" spans="1:31" s="392" customFormat="1" ht="10.5" customHeight="1">
      <c r="A235" s="390"/>
      <c r="B235" s="299"/>
      <c r="C235" s="391"/>
      <c r="K235" s="191"/>
      <c r="L235" s="191"/>
      <c r="M235" s="482"/>
      <c r="N235" s="191"/>
      <c r="O235" s="191"/>
      <c r="P235" s="191"/>
      <c r="Q235" s="191"/>
      <c r="R235" s="482"/>
      <c r="S235" s="191"/>
      <c r="T235" s="191"/>
      <c r="U235" s="453"/>
      <c r="V235" s="191"/>
      <c r="W235" s="191"/>
      <c r="X235" s="191"/>
      <c r="Y235" s="191"/>
      <c r="Z235" s="191"/>
      <c r="AA235" s="47"/>
      <c r="AB235" s="393"/>
      <c r="AC235" s="393"/>
      <c r="AD235" s="393"/>
      <c r="AE235" s="393"/>
    </row>
    <row r="236" spans="1:31" s="392" customFormat="1" ht="10.5" customHeight="1">
      <c r="A236" s="390"/>
      <c r="B236" s="299"/>
      <c r="C236" s="391"/>
      <c r="K236" s="191"/>
      <c r="L236" s="191"/>
      <c r="M236" s="482"/>
      <c r="N236" s="191"/>
      <c r="O236" s="191"/>
      <c r="P236" s="191"/>
      <c r="Q236" s="191"/>
      <c r="R236" s="482"/>
      <c r="S236" s="191"/>
      <c r="T236" s="191"/>
      <c r="U236" s="453"/>
      <c r="V236" s="191"/>
      <c r="W236" s="191"/>
      <c r="X236" s="191"/>
      <c r="Y236" s="191"/>
      <c r="Z236" s="191"/>
      <c r="AA236" s="47"/>
      <c r="AB236" s="393"/>
      <c r="AC236" s="393"/>
      <c r="AD236" s="393"/>
      <c r="AE236" s="393"/>
    </row>
    <row r="237" spans="1:31" s="392" customFormat="1" ht="10.5" customHeight="1">
      <c r="A237" s="390"/>
      <c r="B237" s="299"/>
      <c r="C237" s="391"/>
      <c r="K237" s="191"/>
      <c r="L237" s="191"/>
      <c r="M237" s="482"/>
      <c r="N237" s="191"/>
      <c r="O237" s="191"/>
      <c r="P237" s="191"/>
      <c r="Q237" s="191"/>
      <c r="R237" s="482"/>
      <c r="S237" s="191"/>
      <c r="T237" s="191"/>
      <c r="U237" s="453"/>
      <c r="V237" s="191"/>
      <c r="W237" s="191"/>
      <c r="X237" s="191"/>
      <c r="Y237" s="191"/>
      <c r="Z237" s="191"/>
      <c r="AA237" s="47"/>
      <c r="AB237" s="393"/>
      <c r="AC237" s="393"/>
      <c r="AD237" s="393"/>
      <c r="AE237" s="393"/>
    </row>
    <row r="238" spans="1:31" s="392" customFormat="1" ht="10.5" customHeight="1">
      <c r="A238" s="390"/>
      <c r="B238" s="299"/>
      <c r="C238" s="391"/>
      <c r="K238" s="191"/>
      <c r="L238" s="191"/>
      <c r="M238" s="482"/>
      <c r="N238" s="191"/>
      <c r="O238" s="191"/>
      <c r="P238" s="191"/>
      <c r="Q238" s="191"/>
      <c r="R238" s="482"/>
      <c r="S238" s="191"/>
      <c r="T238" s="191"/>
      <c r="U238" s="453"/>
      <c r="V238" s="191"/>
      <c r="W238" s="191"/>
      <c r="X238" s="191"/>
      <c r="Y238" s="191"/>
      <c r="Z238" s="191"/>
      <c r="AA238" s="47"/>
      <c r="AB238" s="393"/>
      <c r="AC238" s="393"/>
      <c r="AD238" s="393"/>
      <c r="AE238" s="393"/>
    </row>
    <row r="239" spans="1:31" s="392" customFormat="1" ht="10.5" customHeight="1">
      <c r="A239" s="390"/>
      <c r="B239" s="299"/>
      <c r="C239" s="391"/>
      <c r="K239" s="191"/>
      <c r="L239" s="191"/>
      <c r="M239" s="482"/>
      <c r="N239" s="191"/>
      <c r="O239" s="191"/>
      <c r="P239" s="191"/>
      <c r="Q239" s="191"/>
      <c r="R239" s="482"/>
      <c r="S239" s="191"/>
      <c r="T239" s="191"/>
      <c r="U239" s="453"/>
      <c r="V239" s="191"/>
      <c r="W239" s="191"/>
      <c r="X239" s="191"/>
      <c r="Y239" s="191"/>
      <c r="Z239" s="191"/>
      <c r="AA239" s="47"/>
      <c r="AB239" s="393"/>
      <c r="AC239" s="393"/>
      <c r="AD239" s="393"/>
      <c r="AE239" s="393"/>
    </row>
    <row r="240" spans="1:31" s="392" customFormat="1" ht="10.5" customHeight="1">
      <c r="A240" s="390"/>
      <c r="B240" s="299"/>
      <c r="C240" s="391"/>
      <c r="K240" s="191"/>
      <c r="L240" s="191"/>
      <c r="M240" s="482"/>
      <c r="N240" s="191"/>
      <c r="O240" s="191"/>
      <c r="P240" s="191"/>
      <c r="Q240" s="191"/>
      <c r="R240" s="482"/>
      <c r="S240" s="191"/>
      <c r="T240" s="191"/>
      <c r="U240" s="453"/>
      <c r="V240" s="191"/>
      <c r="W240" s="191"/>
      <c r="X240" s="191"/>
      <c r="Y240" s="191"/>
      <c r="Z240" s="191"/>
      <c r="AA240" s="47"/>
      <c r="AB240" s="393"/>
      <c r="AC240" s="393"/>
      <c r="AD240" s="393"/>
      <c r="AE240" s="393"/>
    </row>
    <row r="241" spans="1:31" s="392" customFormat="1" ht="10.5" customHeight="1">
      <c r="A241" s="390"/>
      <c r="B241" s="299"/>
      <c r="C241" s="391"/>
      <c r="K241" s="191"/>
      <c r="L241" s="191"/>
      <c r="M241" s="482"/>
      <c r="N241" s="191"/>
      <c r="O241" s="191"/>
      <c r="P241" s="191"/>
      <c r="Q241" s="191"/>
      <c r="R241" s="482"/>
      <c r="S241" s="191"/>
      <c r="T241" s="191"/>
      <c r="U241" s="453"/>
      <c r="V241" s="191"/>
      <c r="W241" s="191"/>
      <c r="X241" s="191"/>
      <c r="Y241" s="191"/>
      <c r="Z241" s="191"/>
      <c r="AA241" s="47"/>
      <c r="AB241" s="393"/>
      <c r="AC241" s="393"/>
      <c r="AD241" s="393"/>
      <c r="AE241" s="393"/>
    </row>
    <row r="242" spans="1:31" s="392" customFormat="1" ht="10.5" customHeight="1">
      <c r="A242" s="390"/>
      <c r="B242" s="299"/>
      <c r="C242" s="391"/>
      <c r="K242" s="191"/>
      <c r="L242" s="191"/>
      <c r="M242" s="482"/>
      <c r="N242" s="191"/>
      <c r="O242" s="191"/>
      <c r="P242" s="191"/>
      <c r="Q242" s="191"/>
      <c r="R242" s="482"/>
      <c r="S242" s="191"/>
      <c r="T242" s="191"/>
      <c r="U242" s="453"/>
      <c r="V242" s="191"/>
      <c r="W242" s="191"/>
      <c r="X242" s="191"/>
      <c r="Y242" s="191"/>
      <c r="Z242" s="191"/>
      <c r="AA242" s="47"/>
      <c r="AB242" s="393"/>
      <c r="AC242" s="393"/>
      <c r="AD242" s="393"/>
      <c r="AE242" s="393"/>
    </row>
    <row r="243" spans="1:31" s="392" customFormat="1" ht="10.5" customHeight="1">
      <c r="A243" s="390"/>
      <c r="B243" s="299"/>
      <c r="C243" s="391"/>
      <c r="K243" s="191"/>
      <c r="L243" s="191"/>
      <c r="M243" s="482"/>
      <c r="N243" s="191"/>
      <c r="O243" s="191"/>
      <c r="P243" s="191"/>
      <c r="Q243" s="191"/>
      <c r="R243" s="482"/>
      <c r="S243" s="191"/>
      <c r="T243" s="191"/>
      <c r="U243" s="453"/>
      <c r="V243" s="191"/>
      <c r="W243" s="191"/>
      <c r="X243" s="191"/>
      <c r="Y243" s="191"/>
      <c r="Z243" s="191"/>
      <c r="AA243" s="47"/>
      <c r="AB243" s="393"/>
      <c r="AC243" s="393"/>
      <c r="AD243" s="393"/>
      <c r="AE243" s="393"/>
    </row>
    <row r="244" spans="1:31" s="392" customFormat="1" ht="10.5" customHeight="1">
      <c r="A244" s="390"/>
      <c r="B244" s="299"/>
      <c r="C244" s="391"/>
      <c r="K244" s="191"/>
      <c r="L244" s="191"/>
      <c r="M244" s="482"/>
      <c r="N244" s="191"/>
      <c r="O244" s="191"/>
      <c r="P244" s="191"/>
      <c r="Q244" s="191"/>
      <c r="R244" s="482"/>
      <c r="S244" s="191"/>
      <c r="T244" s="191"/>
      <c r="U244" s="453"/>
      <c r="V244" s="191"/>
      <c r="W244" s="191"/>
      <c r="X244" s="191"/>
      <c r="Y244" s="191"/>
      <c r="Z244" s="191"/>
      <c r="AA244" s="47"/>
      <c r="AB244" s="393"/>
      <c r="AC244" s="393"/>
      <c r="AD244" s="393"/>
      <c r="AE244" s="393"/>
    </row>
    <row r="245" spans="1:31" s="392" customFormat="1" ht="10.5" customHeight="1">
      <c r="A245" s="390"/>
      <c r="B245" s="299"/>
      <c r="C245" s="391"/>
      <c r="K245" s="191"/>
      <c r="L245" s="191"/>
      <c r="M245" s="482"/>
      <c r="N245" s="191"/>
      <c r="O245" s="191"/>
      <c r="P245" s="191"/>
      <c r="Q245" s="191"/>
      <c r="R245" s="482"/>
      <c r="S245" s="191"/>
      <c r="T245" s="191"/>
      <c r="U245" s="453"/>
      <c r="V245" s="191"/>
      <c r="W245" s="191"/>
      <c r="X245" s="191"/>
      <c r="Y245" s="191"/>
      <c r="Z245" s="191"/>
      <c r="AA245" s="47"/>
      <c r="AB245" s="393"/>
      <c r="AC245" s="393"/>
      <c r="AD245" s="393"/>
      <c r="AE245" s="393"/>
    </row>
    <row r="246" spans="1:31" s="392" customFormat="1" ht="10.5" customHeight="1">
      <c r="A246" s="390"/>
      <c r="B246" s="299"/>
      <c r="C246" s="391"/>
      <c r="K246" s="191"/>
      <c r="L246" s="191"/>
      <c r="M246" s="482"/>
      <c r="N246" s="191"/>
      <c r="O246" s="191"/>
      <c r="P246" s="191"/>
      <c r="Q246" s="191"/>
      <c r="R246" s="482"/>
      <c r="S246" s="191"/>
      <c r="T246" s="191"/>
      <c r="U246" s="453"/>
      <c r="V246" s="191"/>
      <c r="W246" s="191"/>
      <c r="X246" s="191"/>
      <c r="Y246" s="191"/>
      <c r="Z246" s="191"/>
      <c r="AA246" s="47"/>
      <c r="AB246" s="393"/>
      <c r="AC246" s="393"/>
      <c r="AD246" s="393"/>
      <c r="AE246" s="393"/>
    </row>
    <row r="247" spans="1:31" s="392" customFormat="1" ht="10.5" customHeight="1">
      <c r="A247" s="390"/>
      <c r="B247" s="299"/>
      <c r="C247" s="391"/>
      <c r="K247" s="191"/>
      <c r="L247" s="191"/>
      <c r="M247" s="482"/>
      <c r="N247" s="191"/>
      <c r="O247" s="191"/>
      <c r="P247" s="191"/>
      <c r="Q247" s="191"/>
      <c r="R247" s="482"/>
      <c r="S247" s="191"/>
      <c r="T247" s="191"/>
      <c r="U247" s="453"/>
      <c r="V247" s="191"/>
      <c r="W247" s="191"/>
      <c r="X247" s="191"/>
      <c r="Y247" s="191"/>
      <c r="Z247" s="191"/>
      <c r="AA247" s="47"/>
      <c r="AB247" s="393"/>
      <c r="AC247" s="393"/>
      <c r="AD247" s="393"/>
      <c r="AE247" s="393"/>
    </row>
    <row r="248" spans="1:31" s="392" customFormat="1" ht="10.5" customHeight="1">
      <c r="A248" s="390"/>
      <c r="B248" s="299"/>
      <c r="C248" s="391"/>
      <c r="K248" s="191"/>
      <c r="L248" s="191"/>
      <c r="M248" s="482"/>
      <c r="N248" s="191"/>
      <c r="O248" s="191"/>
      <c r="P248" s="191"/>
      <c r="Q248" s="191"/>
      <c r="R248" s="482"/>
      <c r="S248" s="191"/>
      <c r="T248" s="191"/>
      <c r="U248" s="453"/>
      <c r="V248" s="191"/>
      <c r="W248" s="191"/>
      <c r="X248" s="191"/>
      <c r="Y248" s="191"/>
      <c r="Z248" s="191"/>
      <c r="AA248" s="47"/>
      <c r="AB248" s="393"/>
      <c r="AC248" s="393"/>
      <c r="AD248" s="393"/>
      <c r="AE248" s="393"/>
    </row>
    <row r="249" spans="1:31" s="392" customFormat="1" ht="10.5" customHeight="1">
      <c r="A249" s="390"/>
      <c r="B249" s="299"/>
      <c r="C249" s="391"/>
      <c r="K249" s="191"/>
      <c r="L249" s="191"/>
      <c r="M249" s="482"/>
      <c r="N249" s="191"/>
      <c r="O249" s="191"/>
      <c r="P249" s="191"/>
      <c r="Q249" s="191"/>
      <c r="R249" s="482"/>
      <c r="S249" s="191"/>
      <c r="T249" s="191"/>
      <c r="U249" s="453"/>
      <c r="V249" s="191"/>
      <c r="W249" s="191"/>
      <c r="X249" s="191"/>
      <c r="Y249" s="191"/>
      <c r="Z249" s="191"/>
      <c r="AA249" s="47"/>
      <c r="AB249" s="393"/>
      <c r="AC249" s="393"/>
      <c r="AD249" s="393"/>
      <c r="AE249" s="393"/>
    </row>
    <row r="250" spans="1:31" s="392" customFormat="1" ht="10.5" customHeight="1">
      <c r="A250" s="390"/>
      <c r="B250" s="299"/>
      <c r="C250" s="391"/>
      <c r="K250" s="191"/>
      <c r="L250" s="191"/>
      <c r="M250" s="482"/>
      <c r="N250" s="191"/>
      <c r="O250" s="191"/>
      <c r="P250" s="191"/>
      <c r="Q250" s="191"/>
      <c r="R250" s="482"/>
      <c r="S250" s="191"/>
      <c r="T250" s="191"/>
      <c r="U250" s="453"/>
      <c r="V250" s="191"/>
      <c r="W250" s="191"/>
      <c r="X250" s="191"/>
      <c r="Y250" s="191"/>
      <c r="Z250" s="191"/>
      <c r="AA250" s="47"/>
      <c r="AB250" s="393"/>
      <c r="AC250" s="393"/>
      <c r="AD250" s="393"/>
      <c r="AE250" s="393"/>
    </row>
    <row r="251" spans="1:31" s="392" customFormat="1" ht="10.5" customHeight="1">
      <c r="A251" s="390"/>
      <c r="B251" s="299"/>
      <c r="C251" s="391"/>
      <c r="K251" s="191"/>
      <c r="L251" s="191"/>
      <c r="M251" s="482"/>
      <c r="N251" s="191"/>
      <c r="O251" s="191"/>
      <c r="P251" s="191"/>
      <c r="Q251" s="191"/>
      <c r="R251" s="482"/>
      <c r="S251" s="191"/>
      <c r="T251" s="191"/>
      <c r="U251" s="453"/>
      <c r="V251" s="191"/>
      <c r="W251" s="191"/>
      <c r="X251" s="191"/>
      <c r="Y251" s="191"/>
      <c r="Z251" s="191"/>
      <c r="AA251" s="47"/>
      <c r="AB251" s="393"/>
      <c r="AC251" s="393"/>
      <c r="AD251" s="393"/>
      <c r="AE251" s="393"/>
    </row>
    <row r="252" spans="1:31" s="392" customFormat="1" ht="10.5" customHeight="1">
      <c r="A252" s="390"/>
      <c r="B252" s="299"/>
      <c r="C252" s="391"/>
      <c r="K252" s="191"/>
      <c r="L252" s="191"/>
      <c r="M252" s="482"/>
      <c r="N252" s="191"/>
      <c r="O252" s="191"/>
      <c r="P252" s="191"/>
      <c r="Q252" s="191"/>
      <c r="R252" s="482"/>
      <c r="S252" s="191"/>
      <c r="T252" s="191"/>
      <c r="U252" s="453"/>
      <c r="V252" s="191"/>
      <c r="W252" s="191"/>
      <c r="X252" s="191"/>
      <c r="Y252" s="191"/>
      <c r="Z252" s="191"/>
      <c r="AA252" s="47"/>
      <c r="AB252" s="393"/>
      <c r="AC252" s="393"/>
      <c r="AD252" s="393"/>
      <c r="AE252" s="393"/>
    </row>
    <row r="253" spans="1:31" s="392" customFormat="1" ht="10.5" customHeight="1">
      <c r="A253" s="390"/>
      <c r="B253" s="299"/>
      <c r="C253" s="391"/>
      <c r="K253" s="191"/>
      <c r="L253" s="191"/>
      <c r="M253" s="482"/>
      <c r="N253" s="191"/>
      <c r="O253" s="191"/>
      <c r="P253" s="191"/>
      <c r="Q253" s="191"/>
      <c r="R253" s="482"/>
      <c r="S253" s="191"/>
      <c r="T253" s="191"/>
      <c r="U253" s="453"/>
      <c r="V253" s="191"/>
      <c r="W253" s="191"/>
      <c r="X253" s="191"/>
      <c r="Y253" s="191"/>
      <c r="Z253" s="191"/>
      <c r="AA253" s="47"/>
      <c r="AB253" s="393"/>
      <c r="AC253" s="393"/>
      <c r="AD253" s="393"/>
      <c r="AE253" s="393"/>
    </row>
    <row r="254" spans="1:31" s="392" customFormat="1" ht="10.5" customHeight="1">
      <c r="A254" s="390"/>
      <c r="B254" s="299"/>
      <c r="C254" s="391"/>
      <c r="K254" s="191"/>
      <c r="L254" s="191"/>
      <c r="M254" s="482"/>
      <c r="N254" s="191"/>
      <c r="O254" s="191"/>
      <c r="P254" s="191"/>
      <c r="Q254" s="191"/>
      <c r="R254" s="482"/>
      <c r="S254" s="191"/>
      <c r="T254" s="191"/>
      <c r="U254" s="453"/>
      <c r="V254" s="191"/>
      <c r="W254" s="191"/>
      <c r="X254" s="191"/>
      <c r="Y254" s="191"/>
      <c r="Z254" s="191"/>
      <c r="AA254" s="47"/>
      <c r="AB254" s="393"/>
      <c r="AC254" s="393"/>
      <c r="AD254" s="393"/>
      <c r="AE254" s="393"/>
    </row>
    <row r="255" spans="1:31" s="392" customFormat="1" ht="10.5" customHeight="1">
      <c r="A255" s="390"/>
      <c r="B255" s="299"/>
      <c r="C255" s="391"/>
      <c r="K255" s="191"/>
      <c r="L255" s="191"/>
      <c r="M255" s="482"/>
      <c r="N255" s="191"/>
      <c r="O255" s="191"/>
      <c r="P255" s="191"/>
      <c r="Q255" s="191"/>
      <c r="R255" s="482"/>
      <c r="S255" s="191"/>
      <c r="T255" s="191"/>
      <c r="U255" s="453"/>
      <c r="V255" s="191"/>
      <c r="W255" s="191"/>
      <c r="X255" s="191"/>
      <c r="Y255" s="191"/>
      <c r="Z255" s="191"/>
      <c r="AA255" s="47"/>
      <c r="AB255" s="393"/>
      <c r="AC255" s="393"/>
      <c r="AD255" s="393"/>
      <c r="AE255" s="393"/>
    </row>
    <row r="256" spans="1:31" s="392" customFormat="1" ht="10.5" customHeight="1">
      <c r="A256" s="390"/>
      <c r="B256" s="299"/>
      <c r="C256" s="391"/>
      <c r="K256" s="191"/>
      <c r="L256" s="191"/>
      <c r="M256" s="482"/>
      <c r="N256" s="191"/>
      <c r="O256" s="191"/>
      <c r="P256" s="191"/>
      <c r="Q256" s="191"/>
      <c r="R256" s="482"/>
      <c r="S256" s="191"/>
      <c r="T256" s="191"/>
      <c r="U256" s="453"/>
      <c r="V256" s="191"/>
      <c r="W256" s="191"/>
      <c r="X256" s="191"/>
      <c r="Y256" s="191"/>
      <c r="Z256" s="191"/>
      <c r="AA256" s="47"/>
      <c r="AB256" s="393"/>
      <c r="AC256" s="393"/>
      <c r="AD256" s="393"/>
      <c r="AE256" s="393"/>
    </row>
    <row r="257" spans="1:31" s="392" customFormat="1" ht="10.5" customHeight="1">
      <c r="A257" s="390"/>
      <c r="B257" s="299"/>
      <c r="C257" s="391"/>
      <c r="K257" s="191"/>
      <c r="L257" s="191"/>
      <c r="M257" s="482"/>
      <c r="N257" s="191"/>
      <c r="O257" s="191"/>
      <c r="P257" s="191"/>
      <c r="Q257" s="191"/>
      <c r="R257" s="482"/>
      <c r="S257" s="191"/>
      <c r="T257" s="191"/>
      <c r="U257" s="453"/>
      <c r="V257" s="191"/>
      <c r="W257" s="191"/>
      <c r="X257" s="191"/>
      <c r="Y257" s="191"/>
      <c r="Z257" s="191"/>
      <c r="AA257" s="47"/>
      <c r="AB257" s="393"/>
      <c r="AC257" s="393"/>
      <c r="AD257" s="393"/>
      <c r="AE257" s="393"/>
    </row>
    <row r="258" spans="1:31" s="392" customFormat="1" ht="10.5" customHeight="1">
      <c r="A258" s="390"/>
      <c r="B258" s="299"/>
      <c r="C258" s="391"/>
      <c r="K258" s="191"/>
      <c r="L258" s="191"/>
      <c r="M258" s="482"/>
      <c r="N258" s="191"/>
      <c r="O258" s="191"/>
      <c r="P258" s="191"/>
      <c r="Q258" s="191"/>
      <c r="R258" s="482"/>
      <c r="S258" s="191"/>
      <c r="T258" s="191"/>
      <c r="U258" s="453"/>
      <c r="V258" s="191"/>
      <c r="W258" s="191"/>
      <c r="X258" s="191"/>
      <c r="Y258" s="191"/>
      <c r="Z258" s="191"/>
      <c r="AA258" s="47"/>
      <c r="AB258" s="393"/>
      <c r="AC258" s="393"/>
      <c r="AD258" s="393"/>
      <c r="AE258" s="393"/>
    </row>
    <row r="259" spans="1:31" s="392" customFormat="1" ht="10.5" customHeight="1">
      <c r="A259" s="390"/>
      <c r="B259" s="299"/>
      <c r="C259" s="391"/>
      <c r="K259" s="191"/>
      <c r="L259" s="191"/>
      <c r="M259" s="482"/>
      <c r="N259" s="191"/>
      <c r="O259" s="191"/>
      <c r="P259" s="191"/>
      <c r="Q259" s="191"/>
      <c r="R259" s="482"/>
      <c r="S259" s="191"/>
      <c r="T259" s="191"/>
      <c r="U259" s="453"/>
      <c r="V259" s="191"/>
      <c r="W259" s="191"/>
      <c r="X259" s="191"/>
      <c r="Y259" s="191"/>
      <c r="Z259" s="191"/>
      <c r="AA259" s="47"/>
      <c r="AB259" s="393"/>
      <c r="AC259" s="393"/>
      <c r="AD259" s="393"/>
      <c r="AE259" s="393"/>
    </row>
    <row r="260" spans="1:31" s="392" customFormat="1" ht="10.5" customHeight="1">
      <c r="A260" s="390"/>
      <c r="B260" s="299"/>
      <c r="C260" s="391"/>
      <c r="K260" s="191"/>
      <c r="L260" s="191"/>
      <c r="M260" s="482"/>
      <c r="N260" s="191"/>
      <c r="O260" s="191"/>
      <c r="P260" s="191"/>
      <c r="Q260" s="191"/>
      <c r="R260" s="482"/>
      <c r="S260" s="191"/>
      <c r="T260" s="191"/>
      <c r="U260" s="453"/>
      <c r="V260" s="191"/>
      <c r="W260" s="191"/>
      <c r="X260" s="191"/>
      <c r="Y260" s="191"/>
      <c r="Z260" s="191"/>
      <c r="AA260" s="47"/>
      <c r="AB260" s="393"/>
      <c r="AC260" s="393"/>
      <c r="AD260" s="393"/>
      <c r="AE260" s="393"/>
    </row>
    <row r="261" spans="1:31" s="392" customFormat="1" ht="10.5" customHeight="1">
      <c r="A261" s="390"/>
      <c r="B261" s="299"/>
      <c r="C261" s="391"/>
      <c r="K261" s="191"/>
      <c r="L261" s="191"/>
      <c r="M261" s="482"/>
      <c r="N261" s="191"/>
      <c r="O261" s="191"/>
      <c r="P261" s="191"/>
      <c r="Q261" s="191"/>
      <c r="R261" s="482"/>
      <c r="S261" s="191"/>
      <c r="T261" s="191"/>
      <c r="U261" s="453"/>
      <c r="V261" s="191"/>
      <c r="W261" s="191"/>
      <c r="X261" s="191"/>
      <c r="Y261" s="191"/>
      <c r="Z261" s="191"/>
      <c r="AA261" s="47"/>
      <c r="AB261" s="393"/>
      <c r="AC261" s="393"/>
      <c r="AD261" s="393"/>
      <c r="AE261" s="393"/>
    </row>
    <row r="262" spans="1:31" s="392" customFormat="1" ht="10.5" customHeight="1">
      <c r="A262" s="390"/>
      <c r="B262" s="299"/>
      <c r="C262" s="391"/>
      <c r="K262" s="191"/>
      <c r="L262" s="191"/>
      <c r="M262" s="482"/>
      <c r="N262" s="191"/>
      <c r="O262" s="191"/>
      <c r="P262" s="191"/>
      <c r="Q262" s="191"/>
      <c r="R262" s="482"/>
      <c r="S262" s="191"/>
      <c r="T262" s="191"/>
      <c r="U262" s="453"/>
      <c r="V262" s="191"/>
      <c r="W262" s="191"/>
      <c r="X262" s="191"/>
      <c r="Y262" s="191"/>
      <c r="Z262" s="191"/>
      <c r="AA262" s="47"/>
      <c r="AB262" s="393"/>
      <c r="AC262" s="393"/>
      <c r="AD262" s="393"/>
      <c r="AE262" s="393"/>
    </row>
    <row r="263" spans="1:31" s="392" customFormat="1" ht="10.5" customHeight="1">
      <c r="A263" s="390"/>
      <c r="B263" s="299"/>
      <c r="C263" s="391"/>
      <c r="K263" s="191"/>
      <c r="L263" s="191"/>
      <c r="M263" s="482"/>
      <c r="N263" s="191"/>
      <c r="O263" s="191"/>
      <c r="P263" s="191"/>
      <c r="Q263" s="191"/>
      <c r="R263" s="482"/>
      <c r="S263" s="191"/>
      <c r="T263" s="191"/>
      <c r="U263" s="453"/>
      <c r="V263" s="191"/>
      <c r="W263" s="191"/>
      <c r="X263" s="191"/>
      <c r="Y263" s="191"/>
      <c r="Z263" s="191"/>
      <c r="AA263" s="47"/>
      <c r="AB263" s="393"/>
      <c r="AC263" s="393"/>
      <c r="AD263" s="393"/>
      <c r="AE263" s="393"/>
    </row>
    <row r="264" spans="1:31" s="392" customFormat="1" ht="10.5" customHeight="1">
      <c r="A264" s="390"/>
      <c r="B264" s="299"/>
      <c r="C264" s="391"/>
      <c r="K264" s="191"/>
      <c r="L264" s="191"/>
      <c r="M264" s="482"/>
      <c r="N264" s="191"/>
      <c r="O264" s="191"/>
      <c r="P264" s="191"/>
      <c r="Q264" s="191"/>
      <c r="R264" s="482"/>
      <c r="S264" s="191"/>
      <c r="T264" s="191"/>
      <c r="U264" s="453"/>
      <c r="V264" s="191"/>
      <c r="W264" s="191"/>
      <c r="X264" s="191"/>
      <c r="Y264" s="191"/>
      <c r="Z264" s="191"/>
      <c r="AA264" s="47"/>
      <c r="AB264" s="393"/>
      <c r="AC264" s="393"/>
      <c r="AD264" s="393"/>
      <c r="AE264" s="393"/>
    </row>
    <row r="265" spans="1:31" s="392" customFormat="1" ht="10.5" customHeight="1">
      <c r="A265" s="390"/>
      <c r="B265" s="299"/>
      <c r="C265" s="391"/>
      <c r="K265" s="191"/>
      <c r="L265" s="191"/>
      <c r="M265" s="482"/>
      <c r="N265" s="191"/>
      <c r="O265" s="191"/>
      <c r="P265" s="191"/>
      <c r="Q265" s="191"/>
      <c r="R265" s="482"/>
      <c r="S265" s="191"/>
      <c r="T265" s="191"/>
      <c r="U265" s="453"/>
      <c r="V265" s="191"/>
      <c r="W265" s="191"/>
      <c r="X265" s="191"/>
      <c r="Y265" s="191"/>
      <c r="Z265" s="191"/>
      <c r="AA265" s="47"/>
      <c r="AB265" s="393"/>
      <c r="AC265" s="393"/>
      <c r="AD265" s="393"/>
      <c r="AE265" s="393"/>
    </row>
    <row r="266" spans="1:31" s="392" customFormat="1" ht="10.5" customHeight="1">
      <c r="A266" s="390"/>
      <c r="B266" s="299"/>
      <c r="C266" s="391"/>
      <c r="K266" s="191"/>
      <c r="L266" s="191"/>
      <c r="M266" s="482"/>
      <c r="N266" s="191"/>
      <c r="O266" s="191"/>
      <c r="P266" s="191"/>
      <c r="Q266" s="191"/>
      <c r="R266" s="482"/>
      <c r="S266" s="191"/>
      <c r="T266" s="191"/>
      <c r="U266" s="453"/>
      <c r="V266" s="191"/>
      <c r="W266" s="191"/>
      <c r="X266" s="191"/>
      <c r="Y266" s="191"/>
      <c r="Z266" s="191"/>
      <c r="AA266" s="47"/>
      <c r="AB266" s="393"/>
      <c r="AC266" s="393"/>
      <c r="AD266" s="393"/>
      <c r="AE266" s="393"/>
    </row>
    <row r="267" spans="1:31" s="392" customFormat="1" ht="10.5" customHeight="1">
      <c r="A267" s="390"/>
      <c r="B267" s="299"/>
      <c r="C267" s="391"/>
      <c r="K267" s="191"/>
      <c r="L267" s="191"/>
      <c r="M267" s="482"/>
      <c r="N267" s="191"/>
      <c r="O267" s="191"/>
      <c r="P267" s="191"/>
      <c r="Q267" s="191"/>
      <c r="R267" s="482"/>
      <c r="S267" s="191"/>
      <c r="T267" s="191"/>
      <c r="U267" s="453"/>
      <c r="V267" s="191"/>
      <c r="W267" s="191"/>
      <c r="X267" s="191"/>
      <c r="Y267" s="191"/>
      <c r="Z267" s="191"/>
      <c r="AA267" s="47"/>
      <c r="AB267" s="393"/>
      <c r="AC267" s="393"/>
      <c r="AD267" s="393"/>
      <c r="AE267" s="393"/>
    </row>
    <row r="268" spans="1:31" s="392" customFormat="1" ht="10.5" customHeight="1">
      <c r="A268" s="390"/>
      <c r="B268" s="299"/>
      <c r="C268" s="391"/>
      <c r="K268" s="191"/>
      <c r="L268" s="191"/>
      <c r="M268" s="482"/>
      <c r="N268" s="191"/>
      <c r="O268" s="191"/>
      <c r="P268" s="191"/>
      <c r="Q268" s="191"/>
      <c r="R268" s="482"/>
      <c r="S268" s="191"/>
      <c r="T268" s="191"/>
      <c r="U268" s="453"/>
      <c r="V268" s="191"/>
      <c r="W268" s="191"/>
      <c r="X268" s="191"/>
      <c r="Y268" s="191"/>
      <c r="Z268" s="191"/>
      <c r="AA268" s="47"/>
      <c r="AB268" s="393"/>
      <c r="AC268" s="393"/>
      <c r="AD268" s="393"/>
      <c r="AE268" s="393"/>
    </row>
    <row r="269" spans="1:31" s="392" customFormat="1" ht="10.5" customHeight="1">
      <c r="A269" s="390"/>
      <c r="B269" s="299"/>
      <c r="C269" s="391"/>
      <c r="K269" s="191"/>
      <c r="L269" s="191"/>
      <c r="M269" s="482"/>
      <c r="N269" s="191"/>
      <c r="O269" s="191"/>
      <c r="P269" s="191"/>
      <c r="Q269" s="191"/>
      <c r="R269" s="482"/>
      <c r="S269" s="191"/>
      <c r="T269" s="191"/>
      <c r="U269" s="453"/>
      <c r="V269" s="191"/>
      <c r="W269" s="191"/>
      <c r="X269" s="191"/>
      <c r="Y269" s="191"/>
      <c r="Z269" s="191"/>
      <c r="AA269" s="47"/>
      <c r="AB269" s="393"/>
      <c r="AC269" s="393"/>
      <c r="AD269" s="393"/>
      <c r="AE269" s="393"/>
    </row>
    <row r="270" spans="1:31" s="392" customFormat="1" ht="10.5" customHeight="1">
      <c r="A270" s="390"/>
      <c r="B270" s="299"/>
      <c r="C270" s="391"/>
      <c r="K270" s="191"/>
      <c r="L270" s="191"/>
      <c r="M270" s="482"/>
      <c r="N270" s="191"/>
      <c r="O270" s="191"/>
      <c r="P270" s="191"/>
      <c r="Q270" s="191"/>
      <c r="R270" s="482"/>
      <c r="S270" s="191"/>
      <c r="T270" s="191"/>
      <c r="U270" s="453"/>
      <c r="V270" s="191"/>
      <c r="W270" s="191"/>
      <c r="X270" s="191"/>
      <c r="Y270" s="191"/>
      <c r="Z270" s="191"/>
      <c r="AA270" s="47"/>
      <c r="AB270" s="393"/>
      <c r="AC270" s="393"/>
      <c r="AD270" s="393"/>
      <c r="AE270" s="393"/>
    </row>
    <row r="271" spans="1:31" s="392" customFormat="1" ht="10.5" customHeight="1">
      <c r="A271" s="390"/>
      <c r="B271" s="299"/>
      <c r="C271" s="391"/>
      <c r="K271" s="191"/>
      <c r="L271" s="191"/>
      <c r="M271" s="482"/>
      <c r="N271" s="191"/>
      <c r="O271" s="191"/>
      <c r="P271" s="191"/>
      <c r="Q271" s="191"/>
      <c r="R271" s="482"/>
      <c r="S271" s="191"/>
      <c r="T271" s="191"/>
      <c r="U271" s="453"/>
      <c r="V271" s="191"/>
      <c r="W271" s="191"/>
      <c r="X271" s="191"/>
      <c r="Y271" s="191"/>
      <c r="Z271" s="191"/>
      <c r="AA271" s="47"/>
      <c r="AB271" s="393"/>
      <c r="AC271" s="393"/>
      <c r="AD271" s="393"/>
      <c r="AE271" s="393"/>
    </row>
    <row r="272" spans="1:31" s="392" customFormat="1" ht="10.5" customHeight="1">
      <c r="A272" s="390"/>
      <c r="B272" s="299"/>
      <c r="C272" s="391"/>
      <c r="K272" s="191"/>
      <c r="L272" s="191"/>
      <c r="M272" s="482"/>
      <c r="N272" s="191"/>
      <c r="O272" s="191"/>
      <c r="P272" s="191"/>
      <c r="Q272" s="191"/>
      <c r="R272" s="482"/>
      <c r="S272" s="191"/>
      <c r="T272" s="191"/>
      <c r="U272" s="453"/>
      <c r="V272" s="191"/>
      <c r="W272" s="191"/>
      <c r="X272" s="191"/>
      <c r="Y272" s="191"/>
      <c r="Z272" s="191"/>
      <c r="AA272" s="47"/>
      <c r="AB272" s="393"/>
      <c r="AC272" s="393"/>
      <c r="AD272" s="393"/>
      <c r="AE272" s="393"/>
    </row>
    <row r="273" spans="1:31" s="392" customFormat="1" ht="10.5" customHeight="1">
      <c r="A273" s="390"/>
      <c r="B273" s="299"/>
      <c r="C273" s="391"/>
      <c r="K273" s="191"/>
      <c r="L273" s="191"/>
      <c r="M273" s="482"/>
      <c r="N273" s="191"/>
      <c r="O273" s="191"/>
      <c r="P273" s="191"/>
      <c r="Q273" s="191"/>
      <c r="R273" s="482"/>
      <c r="S273" s="191"/>
      <c r="T273" s="191"/>
      <c r="U273" s="453"/>
      <c r="V273" s="191"/>
      <c r="W273" s="191"/>
      <c r="X273" s="191"/>
      <c r="Y273" s="191"/>
      <c r="Z273" s="191"/>
      <c r="AA273" s="47"/>
      <c r="AB273" s="393"/>
      <c r="AC273" s="393"/>
      <c r="AD273" s="393"/>
      <c r="AE273" s="393"/>
    </row>
    <row r="274" spans="1:31" s="392" customFormat="1" ht="10.5" customHeight="1">
      <c r="A274" s="390"/>
      <c r="B274" s="299"/>
      <c r="C274" s="391"/>
      <c r="K274" s="191"/>
      <c r="L274" s="191"/>
      <c r="M274" s="482"/>
      <c r="N274" s="191"/>
      <c r="O274" s="191"/>
      <c r="P274" s="191"/>
      <c r="Q274" s="191"/>
      <c r="R274" s="482"/>
      <c r="S274" s="191"/>
      <c r="T274" s="191"/>
      <c r="U274" s="453"/>
      <c r="V274" s="191"/>
      <c r="W274" s="191"/>
      <c r="X274" s="191"/>
      <c r="Y274" s="191"/>
      <c r="Z274" s="191"/>
      <c r="AA274" s="47"/>
      <c r="AB274" s="393"/>
      <c r="AC274" s="393"/>
      <c r="AD274" s="393"/>
      <c r="AE274" s="393"/>
    </row>
    <row r="278" spans="1:31" ht="10.5" customHeight="1">
      <c r="A278" s="33"/>
      <c r="B278" s="33"/>
      <c r="C278" s="33"/>
      <c r="K278" s="33"/>
      <c r="L278" s="33"/>
      <c r="N278" s="33"/>
      <c r="O278" s="33"/>
      <c r="P278" s="33"/>
      <c r="Q278" s="33"/>
      <c r="S278" s="33"/>
      <c r="T278" s="33"/>
      <c r="U278" s="33"/>
      <c r="V278" s="33"/>
      <c r="W278" s="33"/>
      <c r="X278" s="33"/>
      <c r="Y278" s="33"/>
      <c r="Z278" s="33"/>
      <c r="AA278" s="33"/>
      <c r="AB278" s="33"/>
      <c r="AC278" s="33"/>
      <c r="AD278" s="33"/>
      <c r="AE278" s="33"/>
    </row>
    <row r="279" spans="1:31" ht="10.5" customHeight="1">
      <c r="A279" s="33"/>
      <c r="B279" s="33"/>
      <c r="C279" s="33"/>
      <c r="K279" s="33"/>
      <c r="L279" s="33"/>
      <c r="N279" s="33"/>
      <c r="O279" s="33"/>
      <c r="P279" s="33"/>
      <c r="Q279" s="33"/>
      <c r="S279" s="33"/>
      <c r="T279" s="33"/>
      <c r="U279" s="33"/>
      <c r="V279" s="33"/>
      <c r="W279" s="33"/>
      <c r="X279" s="33"/>
      <c r="Y279" s="33"/>
      <c r="Z279" s="33"/>
      <c r="AA279" s="33"/>
      <c r="AB279" s="33"/>
      <c r="AC279" s="33"/>
      <c r="AD279" s="33"/>
      <c r="AE279" s="33"/>
    </row>
    <row r="280" spans="1:31" ht="10.5" customHeight="1">
      <c r="A280" s="33"/>
      <c r="B280" s="33"/>
      <c r="C280" s="33"/>
      <c r="K280" s="33"/>
      <c r="L280" s="33"/>
      <c r="N280" s="33"/>
      <c r="O280" s="33"/>
      <c r="P280" s="33"/>
      <c r="Q280" s="33"/>
      <c r="S280" s="33"/>
      <c r="T280" s="33"/>
      <c r="U280" s="33"/>
      <c r="V280" s="33"/>
      <c r="W280" s="33"/>
      <c r="X280" s="33"/>
      <c r="Y280" s="33"/>
      <c r="Z280" s="33"/>
      <c r="AA280" s="33"/>
      <c r="AB280" s="33"/>
      <c r="AC280" s="33"/>
      <c r="AD280" s="33"/>
      <c r="AE280" s="33"/>
    </row>
    <row r="281" spans="1:31" ht="10.5" customHeight="1">
      <c r="A281" s="33"/>
      <c r="B281" s="33"/>
      <c r="C281" s="33"/>
      <c r="K281" s="33"/>
      <c r="L281" s="33"/>
      <c r="N281" s="33"/>
      <c r="O281" s="33"/>
      <c r="P281" s="33"/>
      <c r="Q281" s="33"/>
      <c r="S281" s="33"/>
      <c r="T281" s="33"/>
      <c r="U281" s="33"/>
      <c r="V281" s="33"/>
      <c r="W281" s="33"/>
      <c r="X281" s="33"/>
      <c r="Y281" s="33"/>
      <c r="Z281" s="33"/>
      <c r="AA281" s="33"/>
      <c r="AB281" s="33"/>
      <c r="AC281" s="33"/>
      <c r="AD281" s="33"/>
      <c r="AE281" s="33"/>
    </row>
    <row r="282" spans="1:31" ht="10.5" customHeight="1">
      <c r="A282" s="33"/>
      <c r="B282" s="33"/>
      <c r="C282" s="33"/>
      <c r="K282" s="33"/>
      <c r="L282" s="33"/>
      <c r="N282" s="33"/>
      <c r="O282" s="33"/>
      <c r="P282" s="33"/>
      <c r="Q282" s="33"/>
      <c r="S282" s="33"/>
      <c r="T282" s="33"/>
      <c r="U282" s="33"/>
      <c r="V282" s="33"/>
      <c r="W282" s="33"/>
      <c r="X282" s="33"/>
      <c r="Y282" s="33"/>
      <c r="Z282" s="33"/>
      <c r="AA282" s="33"/>
      <c r="AB282" s="33"/>
      <c r="AC282" s="33"/>
      <c r="AD282" s="33"/>
      <c r="AE282" s="33"/>
    </row>
    <row r="283" spans="1:31" ht="10.5" customHeight="1">
      <c r="A283" s="33"/>
      <c r="B283" s="33"/>
      <c r="C283" s="33"/>
      <c r="K283" s="33"/>
      <c r="L283" s="33"/>
      <c r="N283" s="33"/>
      <c r="O283" s="33"/>
      <c r="P283" s="33"/>
      <c r="Q283" s="33"/>
      <c r="S283" s="33"/>
      <c r="T283" s="33"/>
      <c r="U283" s="33"/>
      <c r="V283" s="33"/>
      <c r="W283" s="33"/>
      <c r="X283" s="33"/>
      <c r="Y283" s="33"/>
      <c r="Z283" s="33"/>
      <c r="AA283" s="33"/>
      <c r="AB283" s="33"/>
      <c r="AC283" s="33"/>
      <c r="AD283" s="33"/>
      <c r="AE283" s="33"/>
    </row>
    <row r="284" spans="1:31" ht="10.5" customHeight="1">
      <c r="A284" s="33"/>
      <c r="B284" s="33"/>
      <c r="C284" s="33"/>
      <c r="K284" s="33"/>
      <c r="L284" s="33"/>
      <c r="N284" s="33"/>
      <c r="O284" s="33"/>
      <c r="P284" s="33"/>
      <c r="Q284" s="33"/>
      <c r="S284" s="33"/>
      <c r="T284" s="33"/>
      <c r="U284" s="33"/>
      <c r="V284" s="33"/>
      <c r="W284" s="33"/>
      <c r="X284" s="33"/>
      <c r="Y284" s="33"/>
      <c r="Z284" s="33"/>
      <c r="AA284" s="33"/>
      <c r="AB284" s="33"/>
      <c r="AC284" s="33"/>
      <c r="AD284" s="33"/>
      <c r="AE284" s="33"/>
    </row>
    <row r="285" spans="1:31" ht="10.5" customHeight="1">
      <c r="A285" s="33"/>
      <c r="B285" s="33"/>
      <c r="C285" s="33"/>
      <c r="K285" s="33"/>
      <c r="L285" s="33"/>
      <c r="N285" s="33"/>
      <c r="O285" s="33"/>
      <c r="P285" s="33"/>
      <c r="Q285" s="33"/>
      <c r="S285" s="33"/>
      <c r="T285" s="33"/>
      <c r="U285" s="33"/>
      <c r="V285" s="33"/>
      <c r="W285" s="33"/>
      <c r="X285" s="33"/>
      <c r="Y285" s="33"/>
      <c r="Z285" s="33"/>
      <c r="AA285" s="33"/>
      <c r="AB285" s="33"/>
      <c r="AC285" s="33"/>
      <c r="AD285" s="33"/>
      <c r="AE285" s="33"/>
    </row>
    <row r="286" spans="1:31" ht="10.5" customHeight="1">
      <c r="A286" s="33"/>
      <c r="B286" s="33"/>
      <c r="C286" s="33"/>
      <c r="K286" s="33"/>
      <c r="L286" s="33"/>
      <c r="N286" s="33"/>
      <c r="O286" s="33"/>
      <c r="P286" s="33"/>
      <c r="Q286" s="33"/>
      <c r="S286" s="33"/>
      <c r="T286" s="33"/>
      <c r="U286" s="33"/>
      <c r="V286" s="33"/>
      <c r="W286" s="33"/>
      <c r="X286" s="33"/>
      <c r="Y286" s="33"/>
      <c r="Z286" s="33"/>
      <c r="AA286" s="33"/>
      <c r="AB286" s="33"/>
      <c r="AC286" s="33"/>
      <c r="AD286" s="33"/>
      <c r="AE286" s="33"/>
    </row>
    <row r="287" spans="1:31" ht="10.5" customHeight="1">
      <c r="A287" s="33"/>
      <c r="B287" s="33"/>
      <c r="C287" s="33"/>
      <c r="K287" s="33"/>
      <c r="L287" s="33"/>
      <c r="N287" s="33"/>
      <c r="O287" s="33"/>
      <c r="P287" s="33"/>
      <c r="Q287" s="33"/>
      <c r="S287" s="33"/>
      <c r="T287" s="33"/>
      <c r="U287" s="33"/>
      <c r="V287" s="33"/>
      <c r="W287" s="33"/>
      <c r="X287" s="33"/>
      <c r="Y287" s="33"/>
      <c r="Z287" s="33"/>
      <c r="AA287" s="33"/>
      <c r="AB287" s="33"/>
      <c r="AC287" s="33"/>
      <c r="AD287" s="33"/>
      <c r="AE287" s="33"/>
    </row>
    <row r="288" spans="1:31" ht="10.5" customHeight="1">
      <c r="A288" s="33"/>
      <c r="B288" s="33"/>
      <c r="C288" s="33"/>
      <c r="K288" s="33"/>
      <c r="L288" s="33"/>
      <c r="N288" s="33"/>
      <c r="O288" s="33"/>
      <c r="P288" s="33"/>
      <c r="Q288" s="33"/>
      <c r="S288" s="33"/>
      <c r="T288" s="33"/>
      <c r="U288" s="33"/>
      <c r="V288" s="33"/>
      <c r="W288" s="33"/>
      <c r="X288" s="33"/>
      <c r="Y288" s="33"/>
      <c r="Z288" s="33"/>
      <c r="AA288" s="33"/>
      <c r="AB288" s="33"/>
      <c r="AC288" s="33"/>
      <c r="AD288" s="33"/>
      <c r="AE288" s="33"/>
    </row>
  </sheetData>
  <sheetProtection password="FA9C" sheet="1" objects="1" scenarios="1" formatColumns="0" formatRows="0"/>
  <dataConsolidate leftLabels="1" link="1"/>
  <mergeCells count="14">
    <mergeCell ref="A33:A37"/>
    <mergeCell ref="A6:A11"/>
    <mergeCell ref="D21:F21"/>
    <mergeCell ref="J24:J26"/>
    <mergeCell ref="E118:G118"/>
    <mergeCell ref="E25:E26"/>
    <mergeCell ref="D25:D26"/>
    <mergeCell ref="F25:F26"/>
    <mergeCell ref="D24:G24"/>
    <mergeCell ref="D62:D63"/>
    <mergeCell ref="F62:F63"/>
    <mergeCell ref="D64:D65"/>
    <mergeCell ref="F64:F65"/>
    <mergeCell ref="A38:A43"/>
  </mergeCells>
  <dataValidations xWindow="885" yWindow="654" count="10">
    <dataValidation type="decimal" allowBlank="1" showErrorMessage="1" errorTitle="Ошибка" error="Допускается ввод только неотрицательных чисел!" sqref="G66:I66 G72:I72 G2:I2 G34:I36 G45:I62 G31:I31 G8:I10 G4:I4 G13:I13 G87:I92 G15:I15 G29:I29 G64:I64 G40:I42 G68:I68 G103:I104 G108:I109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G33:I33 G116:I116 F8 G37:I37 F40">
      <formula1>900</formula1>
    </dataValidation>
    <dataValidation type="decimal" allowBlank="1" showErrorMessage="1" errorTitle="Ошибка" error="Допускается ввод только действительных чисел!" sqref="G93:I98 G101:I101 G106:I106 G17:I17 G86:I86 G79:I79 G73:I77 G111:I112 G81:I84">
      <formula1>-9.99999999999999E+37</formula1>
      <formula2>9.99999999999999E+37</formula2>
    </dataValidation>
    <dataValidation type="textLength" operator="lessThanOrEqual" allowBlank="1" showInputMessage="1" showErrorMessage="1" errorTitle="Ошибка" error="Допускается ввод не более 900 символов!" prompt="Введите наименование прочих расходов" sqref="E2 G67:I67 E68">
      <formula1>900</formula1>
    </dataValidation>
    <dataValidation type="decimal" allowBlank="1" showErrorMessage="1" errorTitle="Ошибка" error="Допускается ввод только действительных чисел!" sqref="G70:I71">
      <formula1>-9.99999999999999E+23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G78:I78 G113:I115">
      <formula1>900</formula1>
    </dataValidation>
    <dataValidation allowBlank="1" showInputMessage="1" showErrorMessage="1" prompt="Для выбора выполните двойной щелчок левой клавиши мыши по соответствующей ячейке." sqref="G63:I63 G65:I65"/>
    <dataValidation type="textLength" operator="lessThanOrEqual" allowBlank="1" showInputMessage="1" showErrorMessage="1" errorTitle="Ошибка" error="Допускается ввод не более 900 символов!" prompt="Введите источник тепловой энергии" sqref="E4 E13 E15 E17 E81:E84 E103:E104 E108:E109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E6 E38">
      <formula1>kind_of_fuels</formula1>
    </dataValidation>
    <dataValidation type="list" allowBlank="1" showInputMessage="1" showErrorMessage="1" errorTitle="Ошибка" error="Выберите значение из списка" prompt="Выберите значение из списка" sqref="G11:I11 G43:I43">
      <formula1>kind_of_purchase_method</formula1>
    </dataValidation>
  </dataValidations>
  <hyperlinks>
    <hyperlink ref="G78" location="'Форма 4.3.1'!$G$78" tooltip="Кликните по гиперссылке, чтобы перейти по гиперссылке или отредактировать её" display="https://portal.eias.ru/Portal/DownloadPage.aspx?type=12&amp;guid=2f8bc2c3-11a6-4f22-97a1-00297b5631fa"/>
    <hyperlink ref="G114" location="'Форма 4.3.1'!$G$114" tooltip="Кликните по гиперссылке, чтобы перейти по гиперссылке или отредактировать её" display="https://portal.eias.ru/Portal/DownloadPage.aspx?type=12&amp;guid=85d683c8-699f-4ef3-bf01-1f2dfbb73f99"/>
  </hyperlinks>
  <printOptions horizontalCentered="1" verticalCentered="1"/>
  <pageMargins left="0" right="0" top="0" bottom="0" header="0" footer="0.78740157480314965"/>
  <pageSetup paperSize="9" scale="56" fitToHeight="0" orientation="portrait" blackAndWhite="1" r:id="rId1"/>
  <headerFooter alignWithMargins="0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0">
    <tabColor theme="0" tint="-0.249977111117893"/>
  </sheetPr>
  <dimension ref="A1:U44"/>
  <sheetViews>
    <sheetView showGridLines="0" topLeftCell="C4" zoomScaleNormal="100" workbookViewId="0"/>
  </sheetViews>
  <sheetFormatPr defaultColWidth="10.5703125" defaultRowHeight="15"/>
  <cols>
    <col min="1" max="1" width="9.140625" style="633" hidden="1" customWidth="1"/>
    <col min="2" max="2" width="9.140625" style="631" hidden="1" customWidth="1"/>
    <col min="3" max="3" width="3.7109375" style="52" customWidth="1"/>
    <col min="4" max="4" width="9.7109375" style="631" customWidth="1"/>
    <col min="5" max="5" width="37.7109375" style="631" customWidth="1"/>
    <col min="6" max="6" width="66.85546875" style="631" customWidth="1"/>
    <col min="7" max="7" width="116" style="631" customWidth="1"/>
    <col min="8" max="8" width="93.42578125" style="635" customWidth="1"/>
    <col min="9" max="17" width="10.5703125" style="631"/>
    <col min="18" max="18" width="10.5703125" style="245"/>
    <col min="19" max="16384" width="10.5703125" style="631"/>
  </cols>
  <sheetData>
    <row r="1" spans="1:21" s="635" customFormat="1" ht="15" hidden="1" customHeight="1">
      <c r="C1" s="233"/>
      <c r="G1" s="635">
        <v>4</v>
      </c>
      <c r="R1" s="246"/>
    </row>
    <row r="2" spans="1:21" s="635" customFormat="1" ht="15" hidden="1" customHeight="1">
      <c r="C2" s="233"/>
      <c r="R2" s="246"/>
    </row>
    <row r="3" spans="1:21" s="635" customFormat="1" ht="15" hidden="1" customHeight="1">
      <c r="C3" s="233"/>
      <c r="R3" s="246"/>
    </row>
    <row r="4" spans="1:21" ht="11.25" customHeight="1">
      <c r="C4" s="86"/>
      <c r="D4" s="474"/>
      <c r="E4" s="474"/>
      <c r="F4" s="474"/>
      <c r="G4" s="474"/>
    </row>
    <row r="5" spans="1:21" ht="22.5" customHeight="1">
      <c r="C5" s="86"/>
      <c r="D5" s="856" t="s">
        <v>244</v>
      </c>
      <c r="E5" s="856"/>
      <c r="F5" s="856"/>
      <c r="G5" s="856"/>
      <c r="H5" s="235"/>
    </row>
    <row r="6" spans="1:21" s="392" customFormat="1" ht="0.95" customHeight="1">
      <c r="A6" s="393"/>
      <c r="C6" s="708"/>
      <c r="D6" s="857"/>
      <c r="E6" s="857"/>
      <c r="F6" s="857"/>
      <c r="G6" s="857"/>
      <c r="H6" s="526"/>
    </row>
    <row r="7" spans="1:21" s="714" customFormat="1">
      <c r="D7" s="350"/>
      <c r="E7" s="315"/>
      <c r="F7" s="315"/>
      <c r="G7" s="315"/>
      <c r="U7" s="252"/>
    </row>
    <row r="8" spans="1:21" s="71" customFormat="1" hidden="1">
      <c r="C8" s="134">
        <v>22</v>
      </c>
      <c r="D8" s="858" t="s">
        <v>236</v>
      </c>
      <c r="E8" s="859"/>
      <c r="F8" s="859"/>
      <c r="G8" s="860"/>
      <c r="U8" s="257"/>
    </row>
    <row r="9" spans="1:21" ht="11.25" hidden="1" customHeight="1">
      <c r="D9" s="861" t="s">
        <v>225</v>
      </c>
      <c r="E9" s="861"/>
      <c r="F9" s="861"/>
      <c r="G9" s="862" t="s">
        <v>226</v>
      </c>
    </row>
    <row r="10" spans="1:21" ht="11.25" hidden="1" customHeight="1">
      <c r="A10" s="633" t="s">
        <v>459</v>
      </c>
      <c r="D10" s="730" t="s">
        <v>25</v>
      </c>
      <c r="E10" s="328"/>
      <c r="F10" s="329" t="s">
        <v>215</v>
      </c>
      <c r="G10" s="863"/>
    </row>
    <row r="11" spans="1:21" ht="12" hidden="1" customHeight="1">
      <c r="D11" s="346" t="s">
        <v>26</v>
      </c>
      <c r="E11" s="330">
        <v>2</v>
      </c>
      <c r="F11" s="331">
        <v>3</v>
      </c>
      <c r="G11" s="332">
        <v>4</v>
      </c>
    </row>
    <row r="12" spans="1:21" hidden="1">
      <c r="D12" s="727">
        <v>1</v>
      </c>
      <c r="E12" s="334" t="s">
        <v>245</v>
      </c>
      <c r="F12" s="352" t="str">
        <f>IF(form_up_date="","",form_up_date)</f>
        <v>15.04.2019</v>
      </c>
      <c r="G12" s="354" t="s">
        <v>246</v>
      </c>
    </row>
    <row r="13" spans="1:21" ht="45" hidden="1">
      <c r="D13" s="727" t="s">
        <v>257</v>
      </c>
      <c r="E13" s="334" t="s">
        <v>247</v>
      </c>
      <c r="F13" s="352" t="s">
        <v>2297</v>
      </c>
      <c r="G13" s="335" t="s">
        <v>318</v>
      </c>
    </row>
    <row r="14" spans="1:21" ht="22.5" hidden="1">
      <c r="D14" s="727" t="s">
        <v>258</v>
      </c>
      <c r="E14" s="334" t="s">
        <v>248</v>
      </c>
      <c r="F14" s="352" t="s">
        <v>769</v>
      </c>
      <c r="G14" s="354" t="s">
        <v>249</v>
      </c>
    </row>
    <row r="15" spans="1:21" ht="22.5" hidden="1">
      <c r="D15" s="727" t="s">
        <v>259</v>
      </c>
      <c r="E15" s="334" t="s">
        <v>250</v>
      </c>
      <c r="F15" s="353" t="s">
        <v>251</v>
      </c>
      <c r="G15" s="335"/>
    </row>
    <row r="16" spans="1:21" hidden="1">
      <c r="D16" s="333" t="str">
        <f>D15&amp;".1"</f>
        <v>4.1.1</v>
      </c>
      <c r="E16" s="336" t="s">
        <v>3</v>
      </c>
      <c r="F16" s="352" t="str">
        <f>IF(region_name="","",region_name)</f>
        <v>Ростовская область</v>
      </c>
      <c r="G16" s="354" t="s">
        <v>252</v>
      </c>
    </row>
    <row r="17" spans="1:21" ht="22.5" hidden="1">
      <c r="D17" s="727" t="s">
        <v>260</v>
      </c>
      <c r="E17" s="337" t="s">
        <v>253</v>
      </c>
      <c r="F17" s="352" t="s">
        <v>1589</v>
      </c>
      <c r="G17" s="355" t="s">
        <v>254</v>
      </c>
    </row>
    <row r="18" spans="1:21" ht="56.25" hidden="1">
      <c r="D18" s="727" t="s">
        <v>261</v>
      </c>
      <c r="E18" s="338" t="s">
        <v>255</v>
      </c>
      <c r="F18" s="352" t="s">
        <v>2301</v>
      </c>
      <c r="G18" s="345" t="s">
        <v>317</v>
      </c>
    </row>
    <row r="19" spans="1:21" s="714" customFormat="1" hidden="1">
      <c r="D19" s="350"/>
      <c r="E19" s="315"/>
      <c r="F19" s="315"/>
      <c r="G19" s="315"/>
      <c r="U19" s="252"/>
    </row>
    <row r="20" spans="1:21" s="71" customFormat="1" hidden="1">
      <c r="C20" s="134">
        <v>25</v>
      </c>
      <c r="D20" s="858" t="s">
        <v>236</v>
      </c>
      <c r="E20" s="859"/>
      <c r="F20" s="859"/>
      <c r="G20" s="860"/>
      <c r="U20" s="257"/>
    </row>
    <row r="21" spans="1:21" ht="11.25" hidden="1" customHeight="1">
      <c r="D21" s="861" t="s">
        <v>225</v>
      </c>
      <c r="E21" s="861"/>
      <c r="F21" s="861"/>
      <c r="G21" s="862" t="s">
        <v>226</v>
      </c>
    </row>
    <row r="22" spans="1:21" ht="11.25" hidden="1" customHeight="1">
      <c r="A22" s="633" t="s">
        <v>459</v>
      </c>
      <c r="D22" s="730" t="s">
        <v>25</v>
      </c>
      <c r="E22" s="328"/>
      <c r="F22" s="329" t="s">
        <v>215</v>
      </c>
      <c r="G22" s="863"/>
    </row>
    <row r="23" spans="1:21" ht="12" hidden="1" customHeight="1">
      <c r="D23" s="346" t="s">
        <v>26</v>
      </c>
      <c r="E23" s="330">
        <v>2</v>
      </c>
      <c r="F23" s="331">
        <v>3</v>
      </c>
      <c r="G23" s="332">
        <v>4</v>
      </c>
    </row>
    <row r="24" spans="1:21" hidden="1">
      <c r="D24" s="727">
        <v>1</v>
      </c>
      <c r="E24" s="334" t="s">
        <v>245</v>
      </c>
      <c r="F24" s="352" t="str">
        <f>IF(form_up_date="","",form_up_date)</f>
        <v>15.04.2019</v>
      </c>
      <c r="G24" s="354" t="s">
        <v>246</v>
      </c>
    </row>
    <row r="25" spans="1:21" ht="45" hidden="1">
      <c r="D25" s="727" t="s">
        <v>257</v>
      </c>
      <c r="E25" s="334" t="s">
        <v>247</v>
      </c>
      <c r="F25" s="352" t="s">
        <v>2297</v>
      </c>
      <c r="G25" s="335" t="s">
        <v>318</v>
      </c>
    </row>
    <row r="26" spans="1:21" ht="22.5" hidden="1">
      <c r="D26" s="727" t="s">
        <v>258</v>
      </c>
      <c r="E26" s="334" t="s">
        <v>248</v>
      </c>
      <c r="F26" s="352" t="s">
        <v>2295</v>
      </c>
      <c r="G26" s="354" t="s">
        <v>249</v>
      </c>
    </row>
    <row r="27" spans="1:21" ht="22.5" hidden="1">
      <c r="D27" s="727" t="s">
        <v>259</v>
      </c>
      <c r="E27" s="334" t="s">
        <v>250</v>
      </c>
      <c r="F27" s="353" t="s">
        <v>251</v>
      </c>
      <c r="G27" s="335"/>
    </row>
    <row r="28" spans="1:21" hidden="1">
      <c r="D28" s="333" t="str">
        <f>D27&amp;".1"</f>
        <v>4.1.1</v>
      </c>
      <c r="E28" s="336" t="s">
        <v>3</v>
      </c>
      <c r="F28" s="352" t="str">
        <f>IF(region_name="","",region_name)</f>
        <v>Ростовская область</v>
      </c>
      <c r="G28" s="354" t="s">
        <v>252</v>
      </c>
    </row>
    <row r="29" spans="1:21" ht="22.5" hidden="1">
      <c r="D29" s="727" t="s">
        <v>260</v>
      </c>
      <c r="E29" s="337" t="s">
        <v>253</v>
      </c>
      <c r="F29" s="352" t="s">
        <v>1589</v>
      </c>
      <c r="G29" s="355" t="s">
        <v>254</v>
      </c>
    </row>
    <row r="30" spans="1:21" ht="56.25" hidden="1">
      <c r="D30" s="727" t="s">
        <v>261</v>
      </c>
      <c r="E30" s="338" t="s">
        <v>255</v>
      </c>
      <c r="F30" s="352" t="s">
        <v>2301</v>
      </c>
      <c r="G30" s="345" t="s">
        <v>317</v>
      </c>
    </row>
    <row r="31" spans="1:21" s="714" customFormat="1" hidden="1">
      <c r="D31" s="350"/>
      <c r="E31" s="315"/>
      <c r="F31" s="315"/>
      <c r="G31" s="315"/>
      <c r="U31" s="252"/>
    </row>
    <row r="32" spans="1:21" s="71" customFormat="1" hidden="1">
      <c r="C32" s="134">
        <v>28</v>
      </c>
      <c r="D32" s="858" t="s">
        <v>236</v>
      </c>
      <c r="E32" s="859"/>
      <c r="F32" s="859"/>
      <c r="G32" s="860"/>
      <c r="U32" s="257"/>
    </row>
    <row r="33" spans="1:7" ht="11.25" hidden="1" customHeight="1">
      <c r="D33" s="861" t="s">
        <v>225</v>
      </c>
      <c r="E33" s="861"/>
      <c r="F33" s="861"/>
      <c r="G33" s="862" t="s">
        <v>226</v>
      </c>
    </row>
    <row r="34" spans="1:7" ht="11.25" hidden="1" customHeight="1">
      <c r="A34" s="633" t="s">
        <v>459</v>
      </c>
      <c r="D34" s="730" t="s">
        <v>25</v>
      </c>
      <c r="E34" s="328"/>
      <c r="F34" s="329" t="s">
        <v>215</v>
      </c>
      <c r="G34" s="863"/>
    </row>
    <row r="35" spans="1:7" ht="12" hidden="1" customHeight="1">
      <c r="D35" s="346" t="s">
        <v>26</v>
      </c>
      <c r="E35" s="330">
        <v>2</v>
      </c>
      <c r="F35" s="331">
        <v>3</v>
      </c>
      <c r="G35" s="332">
        <v>4</v>
      </c>
    </row>
    <row r="36" spans="1:7" hidden="1">
      <c r="D36" s="727">
        <v>1</v>
      </c>
      <c r="E36" s="334" t="s">
        <v>245</v>
      </c>
      <c r="F36" s="352" t="str">
        <f>IF(form_up_date="","",form_up_date)</f>
        <v>15.04.2019</v>
      </c>
      <c r="G36" s="354" t="s">
        <v>246</v>
      </c>
    </row>
    <row r="37" spans="1:7" ht="45" hidden="1">
      <c r="D37" s="727" t="s">
        <v>257</v>
      </c>
      <c r="E37" s="334" t="s">
        <v>247</v>
      </c>
      <c r="F37" s="352" t="s">
        <v>2297</v>
      </c>
      <c r="G37" s="335" t="s">
        <v>318</v>
      </c>
    </row>
    <row r="38" spans="1:7" ht="22.5" hidden="1">
      <c r="D38" s="727" t="s">
        <v>258</v>
      </c>
      <c r="E38" s="334" t="s">
        <v>248</v>
      </c>
      <c r="F38" s="352" t="s">
        <v>2293</v>
      </c>
      <c r="G38" s="354" t="s">
        <v>249</v>
      </c>
    </row>
    <row r="39" spans="1:7" ht="22.5" hidden="1">
      <c r="D39" s="727" t="s">
        <v>259</v>
      </c>
      <c r="E39" s="334" t="s">
        <v>250</v>
      </c>
      <c r="F39" s="353" t="s">
        <v>251</v>
      </c>
      <c r="G39" s="335"/>
    </row>
    <row r="40" spans="1:7" hidden="1">
      <c r="D40" s="333" t="str">
        <f>D39&amp;".1"</f>
        <v>4.1.1</v>
      </c>
      <c r="E40" s="336" t="s">
        <v>3</v>
      </c>
      <c r="F40" s="352" t="str">
        <f>IF(region_name="","",region_name)</f>
        <v>Ростовская область</v>
      </c>
      <c r="G40" s="354" t="s">
        <v>252</v>
      </c>
    </row>
    <row r="41" spans="1:7" ht="22.5" hidden="1">
      <c r="D41" s="727" t="s">
        <v>260</v>
      </c>
      <c r="E41" s="337" t="s">
        <v>253</v>
      </c>
      <c r="F41" s="352" t="s">
        <v>1589</v>
      </c>
      <c r="G41" s="355" t="s">
        <v>254</v>
      </c>
    </row>
    <row r="42" spans="1:7" ht="56.25" hidden="1">
      <c r="D42" s="727" t="s">
        <v>261</v>
      </c>
      <c r="E42" s="338" t="s">
        <v>255</v>
      </c>
      <c r="F42" s="352" t="s">
        <v>2301</v>
      </c>
      <c r="G42" s="345" t="s">
        <v>317</v>
      </c>
    </row>
    <row r="43" spans="1:7" hidden="1">
      <c r="D43" s="339"/>
      <c r="E43" s="340"/>
      <c r="F43" s="341"/>
      <c r="G43" s="342"/>
    </row>
    <row r="44" spans="1:7">
      <c r="D44" s="343"/>
      <c r="E44" s="855" t="s">
        <v>256</v>
      </c>
      <c r="F44" s="855"/>
      <c r="G44" s="344"/>
    </row>
  </sheetData>
  <sheetProtection password="FA9C" sheet="1" objects="1" scenarios="1" formatColumns="0" formatRows="0"/>
  <mergeCells count="12">
    <mergeCell ref="E44:F44"/>
    <mergeCell ref="D5:G5"/>
    <mergeCell ref="D6:G6"/>
    <mergeCell ref="D8:G8"/>
    <mergeCell ref="D9:F9"/>
    <mergeCell ref="G9:G10"/>
    <mergeCell ref="D20:G20"/>
    <mergeCell ref="D21:F21"/>
    <mergeCell ref="G21:G22"/>
    <mergeCell ref="D32:G32"/>
    <mergeCell ref="D33:F33"/>
    <mergeCell ref="G33:G34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G43:G44">
      <formula1>900</formula1>
    </dataValidation>
  </dataValidations>
  <pageMargins left="0.7" right="0.7" top="0.75" bottom="0.75" header="0.3" footer="0.3"/>
  <pageSetup paperSize="9" orientation="portrait" horizontalDpi="4294967293" verticalDpi="0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05"/>
  <dimension ref="A1:CE37"/>
  <sheetViews>
    <sheetView showGridLines="0" topLeftCell="C4" zoomScaleNormal="100" workbookViewId="0">
      <selection activeCell="E26" sqref="E26:R26"/>
    </sheetView>
  </sheetViews>
  <sheetFormatPr defaultRowHeight="11.25"/>
  <cols>
    <col min="1" max="1" width="14.7109375" style="394" hidden="1" customWidth="1"/>
    <col min="2" max="2" width="17" style="47" hidden="1" customWidth="1"/>
    <col min="3" max="3" width="3.7109375" style="33" customWidth="1"/>
    <col min="4" max="6" width="7.7109375" style="33" customWidth="1"/>
    <col min="7" max="7" width="29.7109375" style="33" customWidth="1"/>
    <col min="8" max="8" width="3.7109375" style="33" customWidth="1"/>
    <col min="9" max="9" width="5.42578125" style="33" customWidth="1"/>
    <col min="10" max="10" width="24.5703125" style="33" bestFit="1" customWidth="1"/>
    <col min="11" max="11" width="24.42578125" style="33" customWidth="1"/>
    <col min="12" max="12" width="3.7109375" style="33" customWidth="1"/>
    <col min="13" max="13" width="6.28515625" style="33" bestFit="1" customWidth="1"/>
    <col min="14" max="14" width="25.85546875" style="33" customWidth="1"/>
    <col min="15" max="18" width="18.7109375" style="33" customWidth="1"/>
    <col min="19" max="19" width="93.42578125" style="33" customWidth="1"/>
    <col min="20" max="20" width="10.5703125" style="33" customWidth="1"/>
    <col min="21" max="22" width="10.5703125" style="483" customWidth="1"/>
    <col min="23" max="23" width="10.5703125" style="395" customWidth="1"/>
    <col min="24" max="27" width="10.5703125" style="47" customWidth="1"/>
    <col min="28" max="16384" width="9.140625" style="33"/>
  </cols>
  <sheetData>
    <row r="1" spans="1:83" hidden="1"/>
    <row r="2" spans="1:83" hidden="1"/>
    <row r="3" spans="1:83" hidden="1"/>
    <row r="4" spans="1:83" ht="3" customHeight="1">
      <c r="C4" s="87"/>
      <c r="D4" s="87"/>
      <c r="E4" s="87"/>
      <c r="F4" s="87"/>
      <c r="G4" s="87"/>
      <c r="H4" s="87"/>
      <c r="I4" s="87"/>
      <c r="J4" s="87"/>
      <c r="K4" s="88"/>
      <c r="L4" s="88"/>
      <c r="M4" s="88"/>
    </row>
    <row r="5" spans="1:83" ht="26.1" customHeight="1">
      <c r="C5" s="87"/>
      <c r="D5" s="881" t="s">
        <v>687</v>
      </c>
      <c r="E5" s="882"/>
      <c r="F5" s="882"/>
      <c r="G5" s="882"/>
      <c r="H5" s="882"/>
      <c r="I5" s="882"/>
      <c r="J5" s="882"/>
      <c r="K5" s="883"/>
      <c r="L5" s="396"/>
      <c r="M5" s="396"/>
    </row>
    <row r="6" spans="1:83" ht="3" customHeight="1">
      <c r="C6" s="87"/>
      <c r="D6" s="87"/>
      <c r="E6" s="87"/>
      <c r="F6" s="87"/>
      <c r="G6" s="380"/>
      <c r="H6" s="380"/>
      <c r="I6" s="380"/>
      <c r="J6" s="380"/>
      <c r="K6" s="397"/>
      <c r="L6" s="397"/>
      <c r="M6" s="397"/>
    </row>
    <row r="7" spans="1:83" ht="18.75">
      <c r="D7" s="806" t="s">
        <v>225</v>
      </c>
      <c r="E7" s="806"/>
      <c r="F7" s="806"/>
      <c r="G7" s="806"/>
      <c r="H7" s="806"/>
      <c r="I7" s="806"/>
      <c r="J7" s="806"/>
      <c r="K7" s="806"/>
      <c r="L7" s="806"/>
      <c r="M7" s="806"/>
      <c r="N7" s="806"/>
      <c r="O7" s="806"/>
      <c r="P7" s="806"/>
      <c r="Q7" s="806"/>
      <c r="R7" s="806"/>
      <c r="S7" s="806" t="s">
        <v>226</v>
      </c>
      <c r="T7" s="456"/>
    </row>
    <row r="8" spans="1:83" ht="46.5" customHeight="1">
      <c r="D8" s="475" t="s">
        <v>25</v>
      </c>
      <c r="E8" s="806" t="s">
        <v>25</v>
      </c>
      <c r="F8" s="806"/>
      <c r="G8" s="475" t="s">
        <v>243</v>
      </c>
      <c r="H8" s="806" t="s">
        <v>25</v>
      </c>
      <c r="I8" s="806"/>
      <c r="J8" s="475" t="s">
        <v>334</v>
      </c>
      <c r="K8" s="475" t="s">
        <v>358</v>
      </c>
      <c r="L8" s="806" t="s">
        <v>25</v>
      </c>
      <c r="M8" s="806"/>
      <c r="N8" s="475" t="s">
        <v>359</v>
      </c>
      <c r="O8" s="475" t="s">
        <v>360</v>
      </c>
      <c r="P8" s="475" t="s">
        <v>361</v>
      </c>
      <c r="Q8" s="475" t="s">
        <v>460</v>
      </c>
      <c r="R8" s="475" t="s">
        <v>362</v>
      </c>
      <c r="S8" s="806"/>
      <c r="T8" s="456"/>
    </row>
    <row r="9" spans="1:83" ht="10.5" customHeight="1">
      <c r="D9" s="89" t="s">
        <v>26</v>
      </c>
      <c r="E9" s="89"/>
      <c r="F9" s="89" t="s">
        <v>0</v>
      </c>
      <c r="G9" s="89" t="s">
        <v>1</v>
      </c>
      <c r="H9" s="89"/>
      <c r="I9" s="89" t="s">
        <v>2</v>
      </c>
      <c r="J9" s="89" t="s">
        <v>12</v>
      </c>
      <c r="K9" s="89" t="s">
        <v>13</v>
      </c>
      <c r="L9" s="89"/>
      <c r="M9" s="89" t="s">
        <v>31</v>
      </c>
      <c r="N9" s="89" t="s">
        <v>32</v>
      </c>
      <c r="O9" s="89" t="s">
        <v>349</v>
      </c>
      <c r="P9" s="89" t="s">
        <v>350</v>
      </c>
      <c r="Q9" s="89" t="s">
        <v>351</v>
      </c>
      <c r="R9" s="89" t="s">
        <v>352</v>
      </c>
      <c r="S9" s="89" t="s">
        <v>353</v>
      </c>
      <c r="T9" s="456"/>
    </row>
    <row r="10" spans="1:83" s="87" customFormat="1" ht="18.75" hidden="1">
      <c r="A10" s="399"/>
      <c r="B10" s="14"/>
      <c r="D10" s="343"/>
      <c r="E10" s="343"/>
      <c r="F10" s="343"/>
      <c r="Q10" s="400"/>
      <c r="R10" s="401"/>
      <c r="T10" s="457"/>
      <c r="U10" s="545"/>
      <c r="V10" s="545"/>
      <c r="W10" s="402"/>
      <c r="X10" s="14"/>
      <c r="Y10" s="14"/>
      <c r="Z10" s="14"/>
      <c r="AA10" s="14"/>
    </row>
    <row r="11" spans="1:83" s="392" customFormat="1" ht="18.75" hidden="1">
      <c r="A11" s="403"/>
      <c r="B11" s="393"/>
      <c r="D11" s="404" t="s">
        <v>242</v>
      </c>
      <c r="E11" s="405"/>
      <c r="F11" s="405"/>
      <c r="G11" s="405"/>
      <c r="H11" s="405"/>
      <c r="I11" s="405"/>
      <c r="J11" s="405"/>
      <c r="K11" s="405"/>
      <c r="L11" s="405"/>
      <c r="M11" s="405"/>
      <c r="N11" s="405"/>
      <c r="O11" s="405"/>
      <c r="P11" s="405"/>
      <c r="Q11" s="405"/>
      <c r="R11" s="405"/>
      <c r="T11" s="456"/>
      <c r="U11" s="483"/>
      <c r="V11" s="483"/>
      <c r="W11" s="406"/>
      <c r="X11" s="393"/>
      <c r="Y11" s="393"/>
      <c r="Z11" s="393"/>
      <c r="AA11" s="393"/>
    </row>
    <row r="12" spans="1:83" s="71" customFormat="1" ht="101.25" hidden="1" customHeight="1">
      <c r="A12" s="527">
        <v>22</v>
      </c>
      <c r="B12" s="460"/>
      <c r="C12" s="460"/>
      <c r="D12" s="885" t="s">
        <v>26</v>
      </c>
      <c r="E12" s="886" t="s">
        <v>2298</v>
      </c>
      <c r="F12" s="887"/>
      <c r="G12" s="887"/>
      <c r="H12" s="887"/>
      <c r="I12" s="887"/>
      <c r="J12" s="887"/>
      <c r="K12" s="887"/>
      <c r="L12" s="887"/>
      <c r="M12" s="887"/>
      <c r="N12" s="887"/>
      <c r="O12" s="887"/>
      <c r="P12" s="887"/>
      <c r="Q12" s="887"/>
      <c r="R12" s="887"/>
      <c r="S12" s="742"/>
      <c r="T12" s="470"/>
      <c r="U12" s="470"/>
      <c r="V12" s="470"/>
      <c r="W12" s="469"/>
      <c r="X12" s="469"/>
      <c r="Y12" s="469"/>
      <c r="Z12" s="469"/>
      <c r="AA12" s="464"/>
      <c r="AB12" s="465"/>
      <c r="AC12" s="877"/>
      <c r="AD12" s="466"/>
      <c r="AE12" s="467" t="s">
        <v>141</v>
      </c>
      <c r="AF12" s="467"/>
      <c r="AG12" s="468" t="s">
        <v>453</v>
      </c>
      <c r="AH12" s="471">
        <v>3</v>
      </c>
      <c r="AI12" s="470"/>
      <c r="AJ12" s="470"/>
      <c r="AK12" s="470"/>
      <c r="AL12" s="470"/>
      <c r="AM12" s="470"/>
      <c r="AN12" s="470"/>
      <c r="AO12" s="470"/>
      <c r="AP12" s="470"/>
      <c r="AQ12" s="470"/>
      <c r="AR12" s="470"/>
      <c r="AS12" s="470"/>
      <c r="AT12" s="470"/>
      <c r="AU12" s="470"/>
      <c r="AV12" s="470"/>
      <c r="AW12" s="470"/>
      <c r="AX12" s="470"/>
      <c r="AY12" s="470"/>
      <c r="AZ12" s="470"/>
      <c r="BA12" s="470"/>
      <c r="BB12" s="470"/>
      <c r="BC12" s="470"/>
      <c r="BD12" s="470"/>
      <c r="BE12" s="470"/>
      <c r="BF12" s="470"/>
      <c r="BG12" s="470"/>
      <c r="BH12" s="470"/>
      <c r="BI12" s="470"/>
      <c r="BJ12" s="470"/>
      <c r="BK12" s="470"/>
      <c r="BL12" s="470"/>
      <c r="BM12" s="470"/>
      <c r="BN12" s="470"/>
      <c r="BO12" s="470"/>
      <c r="BP12" s="470"/>
      <c r="BQ12" s="470"/>
      <c r="BR12" s="470"/>
      <c r="BS12" s="470"/>
      <c r="BT12" s="470"/>
      <c r="BU12" s="470"/>
      <c r="BV12" s="469"/>
      <c r="BW12" s="469"/>
      <c r="BX12" s="469"/>
      <c r="BY12" s="469"/>
      <c r="BZ12" s="469"/>
      <c r="CA12" s="469"/>
      <c r="CB12" s="469"/>
      <c r="CC12" s="469"/>
      <c r="CD12" s="469"/>
      <c r="CE12" s="469"/>
    </row>
    <row r="13" spans="1:83" s="71" customFormat="1" ht="22.5" hidden="1">
      <c r="A13" s="433"/>
      <c r="B13" s="635"/>
      <c r="C13" s="473"/>
      <c r="D13" s="885"/>
      <c r="E13" s="878" t="s">
        <v>457</v>
      </c>
      <c r="F13" s="878"/>
      <c r="G13" s="878"/>
      <c r="H13" s="878"/>
      <c r="I13" s="878"/>
      <c r="J13" s="878"/>
      <c r="K13" s="878"/>
      <c r="L13" s="878"/>
      <c r="M13" s="878"/>
      <c r="N13" s="878"/>
      <c r="O13" s="878"/>
      <c r="P13" s="878"/>
      <c r="Q13" s="8">
        <f>SUMIF(T14:T15,"i",Q14:Q15)</f>
        <v>0</v>
      </c>
      <c r="R13" s="528"/>
      <c r="S13" s="729" t="s">
        <v>458</v>
      </c>
      <c r="T13" s="612" t="s">
        <v>367</v>
      </c>
      <c r="U13" s="879">
        <v>1</v>
      </c>
      <c r="V13" s="879" t="str">
        <f>INDEX(List01_flag_index_1,1,MATCH(A12,List01_NumberColumns,0))</f>
        <v>отсутствует</v>
      </c>
      <c r="W13" s="635"/>
      <c r="X13" s="635"/>
      <c r="Y13" s="635"/>
      <c r="Z13" s="635"/>
      <c r="AA13" s="482"/>
      <c r="AB13" s="635"/>
      <c r="AC13" s="877"/>
      <c r="AD13" s="466"/>
      <c r="AE13" s="635"/>
      <c r="AF13" s="635"/>
      <c r="AG13" s="482"/>
      <c r="AH13" s="482"/>
      <c r="AI13" s="482"/>
      <c r="AJ13" s="482"/>
      <c r="AK13" s="482"/>
      <c r="AL13" s="482"/>
      <c r="AM13" s="482"/>
      <c r="AN13" s="482"/>
      <c r="AO13" s="482"/>
      <c r="AP13" s="482"/>
      <c r="AQ13" s="482"/>
      <c r="AR13" s="482"/>
      <c r="AS13" s="482"/>
      <c r="AT13" s="482"/>
      <c r="AU13" s="482"/>
      <c r="AV13" s="482"/>
      <c r="AW13" s="482"/>
      <c r="AX13" s="482"/>
      <c r="AY13" s="482"/>
      <c r="AZ13" s="482"/>
      <c r="BA13" s="482"/>
      <c r="BB13" s="482"/>
      <c r="BC13" s="482"/>
      <c r="BD13" s="482"/>
      <c r="BE13" s="482"/>
      <c r="BF13" s="482"/>
      <c r="BG13" s="482"/>
      <c r="BH13" s="482"/>
      <c r="BI13" s="482"/>
      <c r="BJ13" s="482"/>
      <c r="BK13" s="482"/>
      <c r="BL13" s="482"/>
      <c r="BM13" s="482"/>
      <c r="BN13" s="482"/>
      <c r="BO13" s="482"/>
      <c r="BP13" s="482"/>
      <c r="BQ13" s="482"/>
      <c r="BR13" s="482"/>
      <c r="BS13" s="482"/>
      <c r="BT13" s="482"/>
      <c r="BU13" s="482"/>
      <c r="BV13" s="635"/>
      <c r="BW13" s="635"/>
      <c r="BX13" s="635"/>
      <c r="BY13" s="635"/>
      <c r="BZ13" s="635"/>
      <c r="CA13" s="635"/>
      <c r="CB13" s="635"/>
      <c r="CC13" s="635"/>
      <c r="CD13" s="635"/>
      <c r="CE13" s="635"/>
    </row>
    <row r="14" spans="1:83" s="71" customFormat="1" ht="11.25" hidden="1" customHeight="1">
      <c r="A14" s="725"/>
      <c r="B14" s="482"/>
      <c r="C14" s="482"/>
      <c r="D14" s="885"/>
      <c r="E14" s="530"/>
      <c r="F14" s="530">
        <v>0</v>
      </c>
      <c r="G14" s="530"/>
      <c r="H14" s="530"/>
      <c r="I14" s="530"/>
      <c r="J14" s="530"/>
      <c r="K14" s="530"/>
      <c r="L14" s="530"/>
      <c r="M14" s="530"/>
      <c r="N14" s="530"/>
      <c r="O14" s="530"/>
      <c r="P14" s="530"/>
      <c r="Q14" s="530"/>
      <c r="R14" s="530"/>
      <c r="S14" s="555"/>
      <c r="T14" s="482"/>
      <c r="U14" s="879"/>
      <c r="V14" s="879"/>
      <c r="W14" s="482"/>
      <c r="X14" s="482"/>
      <c r="Y14" s="482"/>
      <c r="Z14" s="482"/>
      <c r="AA14" s="482"/>
      <c r="AB14" s="635"/>
      <c r="AC14" s="877"/>
      <c r="AD14" s="466"/>
      <c r="AE14" s="635"/>
      <c r="AF14" s="635"/>
      <c r="AG14" s="482"/>
      <c r="AH14" s="482"/>
      <c r="AI14" s="482"/>
      <c r="AJ14" s="482"/>
      <c r="AK14" s="482"/>
      <c r="AL14" s="482"/>
      <c r="AM14" s="482"/>
      <c r="AN14" s="482"/>
      <c r="AO14" s="482"/>
      <c r="AP14" s="482"/>
      <c r="AQ14" s="482"/>
      <c r="AR14" s="482"/>
      <c r="AS14" s="482"/>
      <c r="AT14" s="482"/>
      <c r="AU14" s="482"/>
      <c r="AV14" s="482"/>
      <c r="AW14" s="482"/>
      <c r="AX14" s="482"/>
      <c r="AY14" s="482"/>
      <c r="AZ14" s="482"/>
      <c r="BA14" s="482"/>
      <c r="BB14" s="482"/>
      <c r="BC14" s="482"/>
      <c r="BD14" s="482"/>
      <c r="BE14" s="482"/>
      <c r="BF14" s="482"/>
      <c r="BG14" s="482"/>
      <c r="BH14" s="482"/>
      <c r="BI14" s="482"/>
      <c r="BJ14" s="482"/>
      <c r="BK14" s="482"/>
      <c r="BL14" s="482"/>
      <c r="BM14" s="482"/>
      <c r="BN14" s="482"/>
      <c r="BO14" s="482"/>
      <c r="BP14" s="482"/>
      <c r="BQ14" s="482"/>
      <c r="BR14" s="482"/>
      <c r="BS14" s="482"/>
      <c r="BT14" s="482"/>
      <c r="BU14" s="482"/>
      <c r="BV14" s="482"/>
      <c r="BW14" s="482"/>
      <c r="BX14" s="482"/>
      <c r="BY14" s="482"/>
      <c r="BZ14" s="482"/>
      <c r="CA14" s="482"/>
      <c r="CB14" s="482"/>
      <c r="CC14" s="482"/>
      <c r="CD14" s="482"/>
      <c r="CE14" s="482"/>
    </row>
    <row r="15" spans="1:83" s="71" customFormat="1" hidden="1">
      <c r="A15" s="433"/>
      <c r="B15" s="635"/>
      <c r="C15" s="473"/>
      <c r="D15" s="885"/>
      <c r="E15" s="531" t="s">
        <v>141</v>
      </c>
      <c r="F15" s="532" t="s">
        <v>141</v>
      </c>
      <c r="G15" s="532" t="s">
        <v>141</v>
      </c>
      <c r="H15" s="533" t="s">
        <v>141</v>
      </c>
      <c r="I15" s="533"/>
      <c r="J15" s="533"/>
      <c r="K15" s="533"/>
      <c r="L15" s="533"/>
      <c r="M15" s="533"/>
      <c r="N15" s="533"/>
      <c r="O15" s="533"/>
      <c r="P15" s="533"/>
      <c r="Q15" s="533"/>
      <c r="R15" s="534"/>
      <c r="S15" s="556"/>
      <c r="T15" s="482"/>
      <c r="U15" s="879"/>
      <c r="V15" s="879"/>
      <c r="W15" s="635"/>
      <c r="X15" s="635"/>
      <c r="Y15" s="635"/>
      <c r="Z15" s="635"/>
      <c r="AA15" s="482"/>
      <c r="AB15" s="635"/>
      <c r="AC15" s="877"/>
      <c r="AD15" s="466"/>
      <c r="AE15" s="635"/>
      <c r="AF15" s="635"/>
      <c r="AG15" s="482"/>
      <c r="AH15" s="482"/>
      <c r="AI15" s="482"/>
      <c r="AJ15" s="482"/>
      <c r="AK15" s="482"/>
      <c r="AL15" s="482"/>
      <c r="AM15" s="482"/>
      <c r="AN15" s="482"/>
      <c r="AO15" s="482"/>
      <c r="AP15" s="482"/>
      <c r="AQ15" s="482"/>
      <c r="AR15" s="482"/>
      <c r="AS15" s="482"/>
      <c r="AT15" s="482"/>
      <c r="AU15" s="482"/>
      <c r="AV15" s="482"/>
      <c r="AW15" s="482"/>
      <c r="AX15" s="482"/>
      <c r="AY15" s="482"/>
      <c r="AZ15" s="482"/>
      <c r="BA15" s="482"/>
      <c r="BB15" s="482"/>
      <c r="BC15" s="482"/>
      <c r="BD15" s="482"/>
      <c r="BE15" s="482"/>
      <c r="BF15" s="482"/>
      <c r="BG15" s="482"/>
      <c r="BH15" s="482"/>
      <c r="BI15" s="482"/>
      <c r="BJ15" s="482"/>
      <c r="BK15" s="482"/>
      <c r="BL15" s="482"/>
      <c r="BM15" s="482"/>
      <c r="BN15" s="482"/>
      <c r="BO15" s="482"/>
      <c r="BP15" s="482"/>
      <c r="BQ15" s="482"/>
      <c r="BR15" s="482"/>
      <c r="BS15" s="482"/>
      <c r="BT15" s="482"/>
      <c r="BU15" s="482"/>
      <c r="BV15" s="635"/>
      <c r="BW15" s="635"/>
      <c r="BX15" s="635"/>
      <c r="BY15" s="635"/>
      <c r="BZ15" s="635"/>
      <c r="CA15" s="635"/>
      <c r="CB15" s="635"/>
      <c r="CC15" s="635"/>
      <c r="CD15" s="635"/>
      <c r="CE15" s="635"/>
    </row>
    <row r="16" spans="1:83" s="608" customFormat="1" ht="5.25" hidden="1">
      <c r="A16" s="725"/>
      <c r="B16" s="482"/>
      <c r="C16" s="600"/>
      <c r="D16" s="885"/>
      <c r="E16" s="880"/>
      <c r="F16" s="880"/>
      <c r="G16" s="880"/>
      <c r="H16" s="880"/>
      <c r="I16" s="880"/>
      <c r="J16" s="880"/>
      <c r="K16" s="880"/>
      <c r="L16" s="880"/>
      <c r="M16" s="880"/>
      <c r="N16" s="880"/>
      <c r="O16" s="880"/>
      <c r="P16" s="880"/>
      <c r="Q16" s="585"/>
      <c r="R16" s="599"/>
      <c r="S16" s="584"/>
      <c r="T16" s="612" t="s">
        <v>367</v>
      </c>
      <c r="U16" s="879">
        <v>2</v>
      </c>
      <c r="V16" s="879" t="str">
        <f>INDEX(List01_flag_index_2,1,MATCH(A12,List01_NumberColumns,0))</f>
        <v>отсутствует</v>
      </c>
      <c r="W16" s="482"/>
      <c r="X16" s="482"/>
      <c r="Y16" s="482"/>
      <c r="Z16" s="482"/>
      <c r="AA16" s="482"/>
      <c r="AB16" s="482"/>
      <c r="AC16" s="877"/>
      <c r="AD16" s="607"/>
      <c r="AE16" s="482"/>
      <c r="AF16" s="482"/>
      <c r="AG16" s="482"/>
      <c r="AH16" s="482"/>
      <c r="AI16" s="482"/>
      <c r="AJ16" s="482"/>
      <c r="AK16" s="482"/>
      <c r="AL16" s="482"/>
      <c r="AM16" s="482"/>
      <c r="AN16" s="482"/>
      <c r="AO16" s="482"/>
      <c r="AP16" s="482"/>
      <c r="AQ16" s="482"/>
      <c r="AR16" s="482"/>
      <c r="AS16" s="482"/>
      <c r="AT16" s="482"/>
      <c r="AU16" s="482"/>
      <c r="AV16" s="482"/>
      <c r="AW16" s="482"/>
      <c r="AX16" s="482"/>
      <c r="AY16" s="482"/>
      <c r="AZ16" s="482"/>
      <c r="BA16" s="482"/>
      <c r="BB16" s="482"/>
      <c r="BC16" s="482"/>
      <c r="BD16" s="482"/>
      <c r="BE16" s="482"/>
      <c r="BF16" s="482"/>
      <c r="BG16" s="482"/>
      <c r="BH16" s="482"/>
      <c r="BI16" s="482"/>
      <c r="BJ16" s="482"/>
      <c r="BK16" s="482"/>
      <c r="BL16" s="482"/>
      <c r="BM16" s="482"/>
      <c r="BN16" s="482"/>
      <c r="BO16" s="482"/>
      <c r="BP16" s="482"/>
      <c r="BQ16" s="482"/>
      <c r="BR16" s="482"/>
      <c r="BS16" s="482"/>
      <c r="BT16" s="482"/>
      <c r="BU16" s="482"/>
      <c r="BV16" s="482"/>
      <c r="BW16" s="482"/>
      <c r="BX16" s="482"/>
      <c r="BY16" s="482"/>
      <c r="BZ16" s="482"/>
      <c r="CA16" s="482"/>
      <c r="CB16" s="482"/>
      <c r="CC16" s="482"/>
      <c r="CD16" s="482"/>
      <c r="CE16" s="482"/>
    </row>
    <row r="17" spans="1:83" s="608" customFormat="1" ht="5.25" hidden="1">
      <c r="A17" s="725"/>
      <c r="B17" s="482"/>
      <c r="C17" s="482"/>
      <c r="D17" s="885"/>
      <c r="E17" s="530"/>
      <c r="F17" s="530"/>
      <c r="G17" s="530"/>
      <c r="H17" s="530"/>
      <c r="I17" s="530"/>
      <c r="J17" s="530"/>
      <c r="K17" s="530"/>
      <c r="L17" s="530"/>
      <c r="M17" s="530"/>
      <c r="N17" s="530"/>
      <c r="O17" s="530"/>
      <c r="P17" s="530"/>
      <c r="Q17" s="530"/>
      <c r="R17" s="530"/>
      <c r="S17" s="555"/>
      <c r="T17" s="482"/>
      <c r="U17" s="879"/>
      <c r="V17" s="879"/>
      <c r="W17" s="482"/>
      <c r="X17" s="482"/>
      <c r="Y17" s="482"/>
      <c r="Z17" s="482"/>
      <c r="AA17" s="482"/>
      <c r="AB17" s="482"/>
      <c r="AC17" s="877"/>
      <c r="AD17" s="607"/>
      <c r="AE17" s="482"/>
      <c r="AF17" s="482"/>
      <c r="AG17" s="482"/>
      <c r="AH17" s="482"/>
      <c r="AI17" s="482"/>
      <c r="AJ17" s="482"/>
      <c r="AK17" s="482"/>
      <c r="AL17" s="482"/>
      <c r="AM17" s="482"/>
      <c r="AN17" s="482"/>
      <c r="AO17" s="482"/>
      <c r="AP17" s="482"/>
      <c r="AQ17" s="482"/>
      <c r="AR17" s="482"/>
      <c r="AS17" s="482"/>
      <c r="AT17" s="482"/>
      <c r="AU17" s="482"/>
      <c r="AV17" s="482"/>
      <c r="AW17" s="482"/>
      <c r="AX17" s="482"/>
      <c r="AY17" s="482"/>
      <c r="AZ17" s="482"/>
      <c r="BA17" s="482"/>
      <c r="BB17" s="482"/>
      <c r="BC17" s="482"/>
      <c r="BD17" s="482"/>
      <c r="BE17" s="482"/>
      <c r="BF17" s="482"/>
      <c r="BG17" s="482"/>
      <c r="BH17" s="482"/>
      <c r="BI17" s="482"/>
      <c r="BJ17" s="482"/>
      <c r="BK17" s="482"/>
      <c r="BL17" s="482"/>
      <c r="BM17" s="482"/>
      <c r="BN17" s="482"/>
      <c r="BO17" s="482"/>
      <c r="BP17" s="482"/>
      <c r="BQ17" s="482"/>
      <c r="BR17" s="482"/>
      <c r="BS17" s="482"/>
      <c r="BT17" s="482"/>
      <c r="BU17" s="482"/>
      <c r="BV17" s="482"/>
      <c r="BW17" s="482"/>
      <c r="BX17" s="482"/>
      <c r="BY17" s="482"/>
      <c r="BZ17" s="482"/>
      <c r="CA17" s="482"/>
      <c r="CB17" s="482"/>
      <c r="CC17" s="482"/>
      <c r="CD17" s="482"/>
      <c r="CE17" s="482"/>
    </row>
    <row r="18" spans="1:83" s="608" customFormat="1" ht="5.25" hidden="1">
      <c r="A18" s="725"/>
      <c r="B18" s="482"/>
      <c r="C18" s="600"/>
      <c r="D18" s="885"/>
      <c r="E18" s="648" t="s">
        <v>141</v>
      </c>
      <c r="F18" s="644" t="s">
        <v>141</v>
      </c>
      <c r="G18" s="644" t="s">
        <v>141</v>
      </c>
      <c r="H18" s="643" t="s">
        <v>141</v>
      </c>
      <c r="I18" s="643"/>
      <c r="J18" s="643"/>
      <c r="K18" s="643"/>
      <c r="L18" s="643"/>
      <c r="M18" s="643"/>
      <c r="N18" s="643"/>
      <c r="O18" s="643"/>
      <c r="P18" s="643"/>
      <c r="Q18" s="643"/>
      <c r="R18" s="645"/>
      <c r="S18" s="646"/>
      <c r="T18" s="482"/>
      <c r="U18" s="879"/>
      <c r="V18" s="879"/>
      <c r="W18" s="482"/>
      <c r="X18" s="482"/>
      <c r="Y18" s="482"/>
      <c r="Z18" s="482"/>
      <c r="AA18" s="482"/>
      <c r="AB18" s="482"/>
      <c r="AC18" s="877"/>
      <c r="AD18" s="607"/>
      <c r="AE18" s="482"/>
      <c r="AF18" s="482"/>
      <c r="AG18" s="482"/>
      <c r="AH18" s="482"/>
      <c r="AI18" s="482"/>
      <c r="AJ18" s="482"/>
      <c r="AK18" s="482"/>
      <c r="AL18" s="482"/>
      <c r="AM18" s="482"/>
      <c r="AN18" s="482"/>
      <c r="AO18" s="482"/>
      <c r="AP18" s="482"/>
      <c r="AQ18" s="482"/>
      <c r="AR18" s="482"/>
      <c r="AS18" s="482"/>
      <c r="AT18" s="482"/>
      <c r="AU18" s="482"/>
      <c r="AV18" s="482"/>
      <c r="AW18" s="482"/>
      <c r="AX18" s="482"/>
      <c r="AY18" s="482"/>
      <c r="AZ18" s="482"/>
      <c r="BA18" s="482"/>
      <c r="BB18" s="482"/>
      <c r="BC18" s="482"/>
      <c r="BD18" s="482"/>
      <c r="BE18" s="482"/>
      <c r="BF18" s="482"/>
      <c r="BG18" s="482"/>
      <c r="BH18" s="482"/>
      <c r="BI18" s="482"/>
      <c r="BJ18" s="482"/>
      <c r="BK18" s="482"/>
      <c r="BL18" s="482"/>
      <c r="BM18" s="482"/>
      <c r="BN18" s="482"/>
      <c r="BO18" s="482"/>
      <c r="BP18" s="482"/>
      <c r="BQ18" s="482"/>
      <c r="BR18" s="482"/>
      <c r="BS18" s="482"/>
      <c r="BT18" s="482"/>
      <c r="BU18" s="482"/>
      <c r="BV18" s="482"/>
      <c r="BW18" s="482"/>
      <c r="BX18" s="482"/>
      <c r="BY18" s="482"/>
      <c r="BZ18" s="482"/>
      <c r="CA18" s="482"/>
      <c r="CB18" s="482"/>
      <c r="CC18" s="482"/>
      <c r="CD18" s="482"/>
      <c r="CE18" s="482"/>
    </row>
    <row r="19" spans="1:83" s="71" customFormat="1" ht="101.25" hidden="1" customHeight="1">
      <c r="A19" s="527">
        <v>25</v>
      </c>
      <c r="B19" s="460"/>
      <c r="C19" s="460"/>
      <c r="D19" s="885" t="s">
        <v>0</v>
      </c>
      <c r="E19" s="886" t="s">
        <v>2299</v>
      </c>
      <c r="F19" s="887"/>
      <c r="G19" s="887"/>
      <c r="H19" s="887"/>
      <c r="I19" s="887"/>
      <c r="J19" s="887"/>
      <c r="K19" s="887"/>
      <c r="L19" s="887"/>
      <c r="M19" s="887"/>
      <c r="N19" s="887"/>
      <c r="O19" s="887"/>
      <c r="P19" s="887"/>
      <c r="Q19" s="887"/>
      <c r="R19" s="887"/>
      <c r="S19" s="742"/>
      <c r="T19" s="470"/>
      <c r="U19" s="470"/>
      <c r="V19" s="470"/>
      <c r="W19" s="469"/>
      <c r="X19" s="469"/>
      <c r="Y19" s="469"/>
      <c r="Z19" s="469"/>
      <c r="AA19" s="464"/>
      <c r="AB19" s="465"/>
      <c r="AC19" s="877"/>
      <c r="AD19" s="466"/>
      <c r="AE19" s="467" t="s">
        <v>141</v>
      </c>
      <c r="AF19" s="467"/>
      <c r="AG19" s="468" t="s">
        <v>453</v>
      </c>
      <c r="AH19" s="471">
        <v>3</v>
      </c>
      <c r="AI19" s="470"/>
      <c r="AJ19" s="470"/>
      <c r="AK19" s="470"/>
      <c r="AL19" s="470"/>
      <c r="AM19" s="470"/>
      <c r="AN19" s="470"/>
      <c r="AO19" s="470"/>
      <c r="AP19" s="470"/>
      <c r="AQ19" s="470"/>
      <c r="AR19" s="470"/>
      <c r="AS19" s="470"/>
      <c r="AT19" s="470"/>
      <c r="AU19" s="470"/>
      <c r="AV19" s="470"/>
      <c r="AW19" s="470"/>
      <c r="AX19" s="470"/>
      <c r="AY19" s="470"/>
      <c r="AZ19" s="470"/>
      <c r="BA19" s="470"/>
      <c r="BB19" s="470"/>
      <c r="BC19" s="470"/>
      <c r="BD19" s="470"/>
      <c r="BE19" s="470"/>
      <c r="BF19" s="470"/>
      <c r="BG19" s="470"/>
      <c r="BH19" s="470"/>
      <c r="BI19" s="470"/>
      <c r="BJ19" s="470"/>
      <c r="BK19" s="470"/>
      <c r="BL19" s="470"/>
      <c r="BM19" s="470"/>
      <c r="BN19" s="470"/>
      <c r="BO19" s="470"/>
      <c r="BP19" s="470"/>
      <c r="BQ19" s="470"/>
      <c r="BR19" s="470"/>
      <c r="BS19" s="470"/>
      <c r="BT19" s="470"/>
      <c r="BU19" s="470"/>
      <c r="BV19" s="469"/>
      <c r="BW19" s="469"/>
      <c r="BX19" s="469"/>
      <c r="BY19" s="469"/>
      <c r="BZ19" s="469"/>
      <c r="CA19" s="469"/>
      <c r="CB19" s="469"/>
      <c r="CC19" s="469"/>
      <c r="CD19" s="469"/>
      <c r="CE19" s="469"/>
    </row>
    <row r="20" spans="1:83" s="71" customFormat="1" ht="22.5" hidden="1">
      <c r="A20" s="433"/>
      <c r="B20" s="635"/>
      <c r="C20" s="473"/>
      <c r="D20" s="885"/>
      <c r="E20" s="878" t="s">
        <v>457</v>
      </c>
      <c r="F20" s="878"/>
      <c r="G20" s="878"/>
      <c r="H20" s="878"/>
      <c r="I20" s="878"/>
      <c r="J20" s="878"/>
      <c r="K20" s="878"/>
      <c r="L20" s="878"/>
      <c r="M20" s="878"/>
      <c r="N20" s="878"/>
      <c r="O20" s="878"/>
      <c r="P20" s="878"/>
      <c r="Q20" s="8">
        <f>SUMIF(T21:T22,"i",Q21:Q22)</f>
        <v>0</v>
      </c>
      <c r="R20" s="528"/>
      <c r="S20" s="729" t="s">
        <v>458</v>
      </c>
      <c r="T20" s="612" t="s">
        <v>367</v>
      </c>
      <c r="U20" s="879">
        <v>1</v>
      </c>
      <c r="V20" s="879" t="str">
        <f>INDEX(List01_flag_index_1,1,MATCH(A19,List01_NumberColumns,0))</f>
        <v>отсутствует</v>
      </c>
      <c r="W20" s="635"/>
      <c r="X20" s="635"/>
      <c r="Y20" s="635"/>
      <c r="Z20" s="635"/>
      <c r="AA20" s="482"/>
      <c r="AB20" s="635"/>
      <c r="AC20" s="877"/>
      <c r="AD20" s="466"/>
      <c r="AE20" s="635"/>
      <c r="AF20" s="635"/>
      <c r="AG20" s="482"/>
      <c r="AH20" s="482"/>
      <c r="AI20" s="482"/>
      <c r="AJ20" s="482"/>
      <c r="AK20" s="482"/>
      <c r="AL20" s="482"/>
      <c r="AM20" s="482"/>
      <c r="AN20" s="482"/>
      <c r="AO20" s="482"/>
      <c r="AP20" s="482"/>
      <c r="AQ20" s="482"/>
      <c r="AR20" s="482"/>
      <c r="AS20" s="482"/>
      <c r="AT20" s="482"/>
      <c r="AU20" s="482"/>
      <c r="AV20" s="482"/>
      <c r="AW20" s="482"/>
      <c r="AX20" s="482"/>
      <c r="AY20" s="482"/>
      <c r="AZ20" s="482"/>
      <c r="BA20" s="482"/>
      <c r="BB20" s="482"/>
      <c r="BC20" s="482"/>
      <c r="BD20" s="482"/>
      <c r="BE20" s="482"/>
      <c r="BF20" s="482"/>
      <c r="BG20" s="482"/>
      <c r="BH20" s="482"/>
      <c r="BI20" s="482"/>
      <c r="BJ20" s="482"/>
      <c r="BK20" s="482"/>
      <c r="BL20" s="482"/>
      <c r="BM20" s="482"/>
      <c r="BN20" s="482"/>
      <c r="BO20" s="482"/>
      <c r="BP20" s="482"/>
      <c r="BQ20" s="482"/>
      <c r="BR20" s="482"/>
      <c r="BS20" s="482"/>
      <c r="BT20" s="482"/>
      <c r="BU20" s="482"/>
      <c r="BV20" s="635"/>
      <c r="BW20" s="635"/>
      <c r="BX20" s="635"/>
      <c r="BY20" s="635"/>
      <c r="BZ20" s="635"/>
      <c r="CA20" s="635"/>
      <c r="CB20" s="635"/>
      <c r="CC20" s="635"/>
      <c r="CD20" s="635"/>
      <c r="CE20" s="635"/>
    </row>
    <row r="21" spans="1:83" s="71" customFormat="1" ht="11.25" hidden="1" customHeight="1">
      <c r="A21" s="725"/>
      <c r="B21" s="482"/>
      <c r="C21" s="482"/>
      <c r="D21" s="885"/>
      <c r="E21" s="530"/>
      <c r="F21" s="530">
        <v>0</v>
      </c>
      <c r="G21" s="530"/>
      <c r="H21" s="530"/>
      <c r="I21" s="530"/>
      <c r="J21" s="530"/>
      <c r="K21" s="530"/>
      <c r="L21" s="530"/>
      <c r="M21" s="530"/>
      <c r="N21" s="530"/>
      <c r="O21" s="530"/>
      <c r="P21" s="530"/>
      <c r="Q21" s="530"/>
      <c r="R21" s="530"/>
      <c r="S21" s="555"/>
      <c r="T21" s="482"/>
      <c r="U21" s="879"/>
      <c r="V21" s="879"/>
      <c r="W21" s="482"/>
      <c r="X21" s="482"/>
      <c r="Y21" s="482"/>
      <c r="Z21" s="482"/>
      <c r="AA21" s="482"/>
      <c r="AB21" s="635"/>
      <c r="AC21" s="877"/>
      <c r="AD21" s="466"/>
      <c r="AE21" s="635"/>
      <c r="AF21" s="635"/>
      <c r="AG21" s="482"/>
      <c r="AH21" s="482"/>
      <c r="AI21" s="482"/>
      <c r="AJ21" s="482"/>
      <c r="AK21" s="482"/>
      <c r="AL21" s="482"/>
      <c r="AM21" s="482"/>
      <c r="AN21" s="482"/>
      <c r="AO21" s="482"/>
      <c r="AP21" s="482"/>
      <c r="AQ21" s="482"/>
      <c r="AR21" s="482"/>
      <c r="AS21" s="482"/>
      <c r="AT21" s="482"/>
      <c r="AU21" s="482"/>
      <c r="AV21" s="482"/>
      <c r="AW21" s="482"/>
      <c r="AX21" s="482"/>
      <c r="AY21" s="482"/>
      <c r="AZ21" s="482"/>
      <c r="BA21" s="482"/>
      <c r="BB21" s="482"/>
      <c r="BC21" s="482"/>
      <c r="BD21" s="482"/>
      <c r="BE21" s="482"/>
      <c r="BF21" s="482"/>
      <c r="BG21" s="482"/>
      <c r="BH21" s="482"/>
      <c r="BI21" s="482"/>
      <c r="BJ21" s="482"/>
      <c r="BK21" s="482"/>
      <c r="BL21" s="482"/>
      <c r="BM21" s="482"/>
      <c r="BN21" s="482"/>
      <c r="BO21" s="482"/>
      <c r="BP21" s="482"/>
      <c r="BQ21" s="482"/>
      <c r="BR21" s="482"/>
      <c r="BS21" s="482"/>
      <c r="BT21" s="482"/>
      <c r="BU21" s="482"/>
      <c r="BV21" s="482"/>
      <c r="BW21" s="482"/>
      <c r="BX21" s="482"/>
      <c r="BY21" s="482"/>
      <c r="BZ21" s="482"/>
      <c r="CA21" s="482"/>
      <c r="CB21" s="482"/>
      <c r="CC21" s="482"/>
      <c r="CD21" s="482"/>
      <c r="CE21" s="482"/>
    </row>
    <row r="22" spans="1:83" s="71" customFormat="1" hidden="1">
      <c r="A22" s="433"/>
      <c r="B22" s="635"/>
      <c r="C22" s="473"/>
      <c r="D22" s="885"/>
      <c r="E22" s="531" t="s">
        <v>141</v>
      </c>
      <c r="F22" s="532" t="s">
        <v>141</v>
      </c>
      <c r="G22" s="532" t="s">
        <v>141</v>
      </c>
      <c r="H22" s="533" t="s">
        <v>141</v>
      </c>
      <c r="I22" s="533"/>
      <c r="J22" s="533"/>
      <c r="K22" s="533"/>
      <c r="L22" s="533"/>
      <c r="M22" s="533"/>
      <c r="N22" s="533"/>
      <c r="O22" s="533"/>
      <c r="P22" s="533"/>
      <c r="Q22" s="533"/>
      <c r="R22" s="534"/>
      <c r="S22" s="556"/>
      <c r="T22" s="482"/>
      <c r="U22" s="879"/>
      <c r="V22" s="879"/>
      <c r="W22" s="635"/>
      <c r="X22" s="635"/>
      <c r="Y22" s="635"/>
      <c r="Z22" s="635"/>
      <c r="AA22" s="482"/>
      <c r="AB22" s="635"/>
      <c r="AC22" s="877"/>
      <c r="AD22" s="466"/>
      <c r="AE22" s="635"/>
      <c r="AF22" s="635"/>
      <c r="AG22" s="482"/>
      <c r="AH22" s="482"/>
      <c r="AI22" s="482"/>
      <c r="AJ22" s="482"/>
      <c r="AK22" s="482"/>
      <c r="AL22" s="482"/>
      <c r="AM22" s="482"/>
      <c r="AN22" s="482"/>
      <c r="AO22" s="482"/>
      <c r="AP22" s="482"/>
      <c r="AQ22" s="482"/>
      <c r="AR22" s="482"/>
      <c r="AS22" s="482"/>
      <c r="AT22" s="482"/>
      <c r="AU22" s="482"/>
      <c r="AV22" s="482"/>
      <c r="AW22" s="482"/>
      <c r="AX22" s="482"/>
      <c r="AY22" s="482"/>
      <c r="AZ22" s="482"/>
      <c r="BA22" s="482"/>
      <c r="BB22" s="482"/>
      <c r="BC22" s="482"/>
      <c r="BD22" s="482"/>
      <c r="BE22" s="482"/>
      <c r="BF22" s="482"/>
      <c r="BG22" s="482"/>
      <c r="BH22" s="482"/>
      <c r="BI22" s="482"/>
      <c r="BJ22" s="482"/>
      <c r="BK22" s="482"/>
      <c r="BL22" s="482"/>
      <c r="BM22" s="482"/>
      <c r="BN22" s="482"/>
      <c r="BO22" s="482"/>
      <c r="BP22" s="482"/>
      <c r="BQ22" s="482"/>
      <c r="BR22" s="482"/>
      <c r="BS22" s="482"/>
      <c r="BT22" s="482"/>
      <c r="BU22" s="482"/>
      <c r="BV22" s="635"/>
      <c r="BW22" s="635"/>
      <c r="BX22" s="635"/>
      <c r="BY22" s="635"/>
      <c r="BZ22" s="635"/>
      <c r="CA22" s="635"/>
      <c r="CB22" s="635"/>
      <c r="CC22" s="635"/>
      <c r="CD22" s="635"/>
      <c r="CE22" s="635"/>
    </row>
    <row r="23" spans="1:83" s="608" customFormat="1" ht="5.25" hidden="1">
      <c r="A23" s="725"/>
      <c r="B23" s="482"/>
      <c r="C23" s="600"/>
      <c r="D23" s="885"/>
      <c r="E23" s="880"/>
      <c r="F23" s="880"/>
      <c r="G23" s="880"/>
      <c r="H23" s="880"/>
      <c r="I23" s="880"/>
      <c r="J23" s="880"/>
      <c r="K23" s="880"/>
      <c r="L23" s="880"/>
      <c r="M23" s="880"/>
      <c r="N23" s="880"/>
      <c r="O23" s="880"/>
      <c r="P23" s="880"/>
      <c r="Q23" s="585"/>
      <c r="R23" s="599"/>
      <c r="S23" s="584"/>
      <c r="T23" s="612" t="s">
        <v>367</v>
      </c>
      <c r="U23" s="879">
        <v>2</v>
      </c>
      <c r="V23" s="879" t="str">
        <f>INDEX(List01_flag_index_2,1,MATCH(A19,List01_NumberColumns,0))</f>
        <v>отсутствует</v>
      </c>
      <c r="W23" s="482"/>
      <c r="X23" s="482"/>
      <c r="Y23" s="482"/>
      <c r="Z23" s="482"/>
      <c r="AA23" s="482"/>
      <c r="AB23" s="482"/>
      <c r="AC23" s="877"/>
      <c r="AD23" s="607"/>
      <c r="AE23" s="482"/>
      <c r="AF23" s="482"/>
      <c r="AG23" s="482"/>
      <c r="AH23" s="482"/>
      <c r="AI23" s="482"/>
      <c r="AJ23" s="482"/>
      <c r="AK23" s="482"/>
      <c r="AL23" s="482"/>
      <c r="AM23" s="482"/>
      <c r="AN23" s="482"/>
      <c r="AO23" s="482"/>
      <c r="AP23" s="482"/>
      <c r="AQ23" s="482"/>
      <c r="AR23" s="482"/>
      <c r="AS23" s="482"/>
      <c r="AT23" s="482"/>
      <c r="AU23" s="482"/>
      <c r="AV23" s="482"/>
      <c r="AW23" s="482"/>
      <c r="AX23" s="482"/>
      <c r="AY23" s="482"/>
      <c r="AZ23" s="482"/>
      <c r="BA23" s="482"/>
      <c r="BB23" s="482"/>
      <c r="BC23" s="482"/>
      <c r="BD23" s="482"/>
      <c r="BE23" s="482"/>
      <c r="BF23" s="482"/>
      <c r="BG23" s="482"/>
      <c r="BH23" s="482"/>
      <c r="BI23" s="482"/>
      <c r="BJ23" s="482"/>
      <c r="BK23" s="482"/>
      <c r="BL23" s="482"/>
      <c r="BM23" s="482"/>
      <c r="BN23" s="482"/>
      <c r="BO23" s="482"/>
      <c r="BP23" s="482"/>
      <c r="BQ23" s="482"/>
      <c r="BR23" s="482"/>
      <c r="BS23" s="482"/>
      <c r="BT23" s="482"/>
      <c r="BU23" s="482"/>
      <c r="BV23" s="482"/>
      <c r="BW23" s="482"/>
      <c r="BX23" s="482"/>
      <c r="BY23" s="482"/>
      <c r="BZ23" s="482"/>
      <c r="CA23" s="482"/>
      <c r="CB23" s="482"/>
      <c r="CC23" s="482"/>
      <c r="CD23" s="482"/>
      <c r="CE23" s="482"/>
    </row>
    <row r="24" spans="1:83" s="608" customFormat="1" ht="5.25" hidden="1">
      <c r="A24" s="725"/>
      <c r="B24" s="482"/>
      <c r="C24" s="482"/>
      <c r="D24" s="885"/>
      <c r="E24" s="530"/>
      <c r="F24" s="530"/>
      <c r="G24" s="530"/>
      <c r="H24" s="530"/>
      <c r="I24" s="530"/>
      <c r="J24" s="530"/>
      <c r="K24" s="530"/>
      <c r="L24" s="530"/>
      <c r="M24" s="530"/>
      <c r="N24" s="530"/>
      <c r="O24" s="530"/>
      <c r="P24" s="530"/>
      <c r="Q24" s="530"/>
      <c r="R24" s="530"/>
      <c r="S24" s="555"/>
      <c r="T24" s="482"/>
      <c r="U24" s="879"/>
      <c r="V24" s="879"/>
      <c r="W24" s="482"/>
      <c r="X24" s="482"/>
      <c r="Y24" s="482"/>
      <c r="Z24" s="482"/>
      <c r="AA24" s="482"/>
      <c r="AB24" s="482"/>
      <c r="AC24" s="877"/>
      <c r="AD24" s="607"/>
      <c r="AE24" s="482"/>
      <c r="AF24" s="482"/>
      <c r="AG24" s="482"/>
      <c r="AH24" s="482"/>
      <c r="AI24" s="482"/>
      <c r="AJ24" s="482"/>
      <c r="AK24" s="482"/>
      <c r="AL24" s="482"/>
      <c r="AM24" s="482"/>
      <c r="AN24" s="482"/>
      <c r="AO24" s="482"/>
      <c r="AP24" s="482"/>
      <c r="AQ24" s="482"/>
      <c r="AR24" s="482"/>
      <c r="AS24" s="482"/>
      <c r="AT24" s="482"/>
      <c r="AU24" s="482"/>
      <c r="AV24" s="482"/>
      <c r="AW24" s="482"/>
      <c r="AX24" s="482"/>
      <c r="AY24" s="482"/>
      <c r="AZ24" s="482"/>
      <c r="BA24" s="482"/>
      <c r="BB24" s="482"/>
      <c r="BC24" s="482"/>
      <c r="BD24" s="482"/>
      <c r="BE24" s="482"/>
      <c r="BF24" s="482"/>
      <c r="BG24" s="482"/>
      <c r="BH24" s="482"/>
      <c r="BI24" s="482"/>
      <c r="BJ24" s="482"/>
      <c r="BK24" s="482"/>
      <c r="BL24" s="482"/>
      <c r="BM24" s="482"/>
      <c r="BN24" s="482"/>
      <c r="BO24" s="482"/>
      <c r="BP24" s="482"/>
      <c r="BQ24" s="482"/>
      <c r="BR24" s="482"/>
      <c r="BS24" s="482"/>
      <c r="BT24" s="482"/>
      <c r="BU24" s="482"/>
      <c r="BV24" s="482"/>
      <c r="BW24" s="482"/>
      <c r="BX24" s="482"/>
      <c r="BY24" s="482"/>
      <c r="BZ24" s="482"/>
      <c r="CA24" s="482"/>
      <c r="CB24" s="482"/>
      <c r="CC24" s="482"/>
      <c r="CD24" s="482"/>
      <c r="CE24" s="482"/>
    </row>
    <row r="25" spans="1:83" s="608" customFormat="1" ht="5.25" hidden="1">
      <c r="A25" s="725"/>
      <c r="B25" s="482"/>
      <c r="C25" s="600"/>
      <c r="D25" s="885"/>
      <c r="E25" s="648" t="s">
        <v>141</v>
      </c>
      <c r="F25" s="644" t="s">
        <v>141</v>
      </c>
      <c r="G25" s="644" t="s">
        <v>141</v>
      </c>
      <c r="H25" s="643" t="s">
        <v>141</v>
      </c>
      <c r="I25" s="643"/>
      <c r="J25" s="643"/>
      <c r="K25" s="643"/>
      <c r="L25" s="643"/>
      <c r="M25" s="643"/>
      <c r="N25" s="643"/>
      <c r="O25" s="643"/>
      <c r="P25" s="643"/>
      <c r="Q25" s="643"/>
      <c r="R25" s="645"/>
      <c r="S25" s="646"/>
      <c r="T25" s="482"/>
      <c r="U25" s="879"/>
      <c r="V25" s="879"/>
      <c r="W25" s="482"/>
      <c r="X25" s="482"/>
      <c r="Y25" s="482"/>
      <c r="Z25" s="482"/>
      <c r="AA25" s="482"/>
      <c r="AB25" s="482"/>
      <c r="AC25" s="877"/>
      <c r="AD25" s="607"/>
      <c r="AE25" s="482"/>
      <c r="AF25" s="482"/>
      <c r="AG25" s="482"/>
      <c r="AH25" s="482"/>
      <c r="AI25" s="482"/>
      <c r="AJ25" s="482"/>
      <c r="AK25" s="482"/>
      <c r="AL25" s="482"/>
      <c r="AM25" s="482"/>
      <c r="AN25" s="482"/>
      <c r="AO25" s="482"/>
      <c r="AP25" s="482"/>
      <c r="AQ25" s="482"/>
      <c r="AR25" s="482"/>
      <c r="AS25" s="482"/>
      <c r="AT25" s="482"/>
      <c r="AU25" s="482"/>
      <c r="AV25" s="482"/>
      <c r="AW25" s="482"/>
      <c r="AX25" s="482"/>
      <c r="AY25" s="482"/>
      <c r="AZ25" s="482"/>
      <c r="BA25" s="482"/>
      <c r="BB25" s="482"/>
      <c r="BC25" s="482"/>
      <c r="BD25" s="482"/>
      <c r="BE25" s="482"/>
      <c r="BF25" s="482"/>
      <c r="BG25" s="482"/>
      <c r="BH25" s="482"/>
      <c r="BI25" s="482"/>
      <c r="BJ25" s="482"/>
      <c r="BK25" s="482"/>
      <c r="BL25" s="482"/>
      <c r="BM25" s="482"/>
      <c r="BN25" s="482"/>
      <c r="BO25" s="482"/>
      <c r="BP25" s="482"/>
      <c r="BQ25" s="482"/>
      <c r="BR25" s="482"/>
      <c r="BS25" s="482"/>
      <c r="BT25" s="482"/>
      <c r="BU25" s="482"/>
      <c r="BV25" s="482"/>
      <c r="BW25" s="482"/>
      <c r="BX25" s="482"/>
      <c r="BY25" s="482"/>
      <c r="BZ25" s="482"/>
      <c r="CA25" s="482"/>
      <c r="CB25" s="482"/>
      <c r="CC25" s="482"/>
      <c r="CD25" s="482"/>
      <c r="CE25" s="482"/>
    </row>
    <row r="26" spans="1:83" s="71" customFormat="1" ht="90" hidden="1" customHeight="1">
      <c r="A26" s="527">
        <v>28</v>
      </c>
      <c r="B26" s="460"/>
      <c r="C26" s="460"/>
      <c r="D26" s="885" t="s">
        <v>1</v>
      </c>
      <c r="E26" s="886" t="s">
        <v>2300</v>
      </c>
      <c r="F26" s="887"/>
      <c r="G26" s="887"/>
      <c r="H26" s="887"/>
      <c r="I26" s="887"/>
      <c r="J26" s="887"/>
      <c r="K26" s="887"/>
      <c r="L26" s="887"/>
      <c r="M26" s="887"/>
      <c r="N26" s="887"/>
      <c r="O26" s="887"/>
      <c r="P26" s="887"/>
      <c r="Q26" s="887"/>
      <c r="R26" s="887"/>
      <c r="S26" s="742"/>
      <c r="T26" s="470"/>
      <c r="U26" s="470"/>
      <c r="V26" s="470"/>
      <c r="W26" s="469"/>
      <c r="X26" s="469"/>
      <c r="Y26" s="469"/>
      <c r="Z26" s="469"/>
      <c r="AA26" s="464"/>
      <c r="AB26" s="465"/>
      <c r="AC26" s="877"/>
      <c r="AD26" s="466"/>
      <c r="AE26" s="467" t="s">
        <v>141</v>
      </c>
      <c r="AF26" s="467"/>
      <c r="AG26" s="468" t="s">
        <v>453</v>
      </c>
      <c r="AH26" s="471">
        <v>3</v>
      </c>
      <c r="AI26" s="470"/>
      <c r="AJ26" s="470"/>
      <c r="AK26" s="470"/>
      <c r="AL26" s="470"/>
      <c r="AM26" s="470"/>
      <c r="AN26" s="470"/>
      <c r="AO26" s="470"/>
      <c r="AP26" s="470"/>
      <c r="AQ26" s="470"/>
      <c r="AR26" s="470"/>
      <c r="AS26" s="470"/>
      <c r="AT26" s="470"/>
      <c r="AU26" s="470"/>
      <c r="AV26" s="470"/>
      <c r="AW26" s="470"/>
      <c r="AX26" s="470"/>
      <c r="AY26" s="470"/>
      <c r="AZ26" s="470"/>
      <c r="BA26" s="470"/>
      <c r="BB26" s="470"/>
      <c r="BC26" s="470"/>
      <c r="BD26" s="470"/>
      <c r="BE26" s="470"/>
      <c r="BF26" s="470"/>
      <c r="BG26" s="470"/>
      <c r="BH26" s="470"/>
      <c r="BI26" s="470"/>
      <c r="BJ26" s="470"/>
      <c r="BK26" s="470"/>
      <c r="BL26" s="470"/>
      <c r="BM26" s="470"/>
      <c r="BN26" s="470"/>
      <c r="BO26" s="470"/>
      <c r="BP26" s="470"/>
      <c r="BQ26" s="470"/>
      <c r="BR26" s="470"/>
      <c r="BS26" s="470"/>
      <c r="BT26" s="470"/>
      <c r="BU26" s="470"/>
      <c r="BV26" s="469"/>
      <c r="BW26" s="469"/>
      <c r="BX26" s="469"/>
      <c r="BY26" s="469"/>
      <c r="BZ26" s="469"/>
      <c r="CA26" s="469"/>
      <c r="CB26" s="469"/>
      <c r="CC26" s="469"/>
      <c r="CD26" s="469"/>
      <c r="CE26" s="469"/>
    </row>
    <row r="27" spans="1:83" s="71" customFormat="1" ht="22.5" hidden="1">
      <c r="A27" s="433"/>
      <c r="B27" s="635"/>
      <c r="C27" s="473"/>
      <c r="D27" s="885"/>
      <c r="E27" s="878" t="s">
        <v>457</v>
      </c>
      <c r="F27" s="878"/>
      <c r="G27" s="878"/>
      <c r="H27" s="878"/>
      <c r="I27" s="878"/>
      <c r="J27" s="878"/>
      <c r="K27" s="878"/>
      <c r="L27" s="878"/>
      <c r="M27" s="878"/>
      <c r="N27" s="878"/>
      <c r="O27" s="878"/>
      <c r="P27" s="878"/>
      <c r="Q27" s="8">
        <f>SUMIF(T28:T29,"i",Q28:Q29)</f>
        <v>0</v>
      </c>
      <c r="R27" s="528"/>
      <c r="S27" s="729" t="s">
        <v>458</v>
      </c>
      <c r="T27" s="612" t="s">
        <v>367</v>
      </c>
      <c r="U27" s="879">
        <v>1</v>
      </c>
      <c r="V27" s="879" t="str">
        <f>INDEX(List01_flag_index_1,1,MATCH(A26,List01_NumberColumns,0))</f>
        <v>отсутствует</v>
      </c>
      <c r="W27" s="635"/>
      <c r="X27" s="635"/>
      <c r="Y27" s="635"/>
      <c r="Z27" s="635"/>
      <c r="AA27" s="482"/>
      <c r="AB27" s="635"/>
      <c r="AC27" s="877"/>
      <c r="AD27" s="466"/>
      <c r="AE27" s="635"/>
      <c r="AF27" s="635"/>
      <c r="AG27" s="482"/>
      <c r="AH27" s="482"/>
      <c r="AI27" s="482"/>
      <c r="AJ27" s="482"/>
      <c r="AK27" s="482"/>
      <c r="AL27" s="482"/>
      <c r="AM27" s="482"/>
      <c r="AN27" s="482"/>
      <c r="AO27" s="482"/>
      <c r="AP27" s="482"/>
      <c r="AQ27" s="482"/>
      <c r="AR27" s="482"/>
      <c r="AS27" s="482"/>
      <c r="AT27" s="482"/>
      <c r="AU27" s="482"/>
      <c r="AV27" s="482"/>
      <c r="AW27" s="482"/>
      <c r="AX27" s="482"/>
      <c r="AY27" s="482"/>
      <c r="AZ27" s="482"/>
      <c r="BA27" s="482"/>
      <c r="BB27" s="482"/>
      <c r="BC27" s="482"/>
      <c r="BD27" s="482"/>
      <c r="BE27" s="482"/>
      <c r="BF27" s="482"/>
      <c r="BG27" s="482"/>
      <c r="BH27" s="482"/>
      <c r="BI27" s="482"/>
      <c r="BJ27" s="482"/>
      <c r="BK27" s="482"/>
      <c r="BL27" s="482"/>
      <c r="BM27" s="482"/>
      <c r="BN27" s="482"/>
      <c r="BO27" s="482"/>
      <c r="BP27" s="482"/>
      <c r="BQ27" s="482"/>
      <c r="BR27" s="482"/>
      <c r="BS27" s="482"/>
      <c r="BT27" s="482"/>
      <c r="BU27" s="482"/>
      <c r="BV27" s="635"/>
      <c r="BW27" s="635"/>
      <c r="BX27" s="635"/>
      <c r="BY27" s="635"/>
      <c r="BZ27" s="635"/>
      <c r="CA27" s="635"/>
      <c r="CB27" s="635"/>
      <c r="CC27" s="635"/>
      <c r="CD27" s="635"/>
      <c r="CE27" s="635"/>
    </row>
    <row r="28" spans="1:83" s="71" customFormat="1" ht="11.25" hidden="1" customHeight="1">
      <c r="A28" s="725"/>
      <c r="B28" s="482"/>
      <c r="C28" s="482"/>
      <c r="D28" s="885"/>
      <c r="E28" s="530"/>
      <c r="F28" s="530">
        <v>0</v>
      </c>
      <c r="G28" s="530"/>
      <c r="H28" s="530"/>
      <c r="I28" s="530"/>
      <c r="J28" s="530"/>
      <c r="K28" s="530"/>
      <c r="L28" s="530"/>
      <c r="M28" s="530"/>
      <c r="N28" s="530"/>
      <c r="O28" s="530"/>
      <c r="P28" s="530"/>
      <c r="Q28" s="530"/>
      <c r="R28" s="530"/>
      <c r="S28" s="555"/>
      <c r="T28" s="482"/>
      <c r="U28" s="879"/>
      <c r="V28" s="879"/>
      <c r="W28" s="482"/>
      <c r="X28" s="482"/>
      <c r="Y28" s="482"/>
      <c r="Z28" s="482"/>
      <c r="AA28" s="482"/>
      <c r="AB28" s="635"/>
      <c r="AC28" s="877"/>
      <c r="AD28" s="466"/>
      <c r="AE28" s="635"/>
      <c r="AF28" s="635"/>
      <c r="AG28" s="482"/>
      <c r="AH28" s="482"/>
      <c r="AI28" s="482"/>
      <c r="AJ28" s="482"/>
      <c r="AK28" s="482"/>
      <c r="AL28" s="482"/>
      <c r="AM28" s="482"/>
      <c r="AN28" s="482"/>
      <c r="AO28" s="482"/>
      <c r="AP28" s="482"/>
      <c r="AQ28" s="482"/>
      <c r="AR28" s="482"/>
      <c r="AS28" s="482"/>
      <c r="AT28" s="482"/>
      <c r="AU28" s="482"/>
      <c r="AV28" s="482"/>
      <c r="AW28" s="482"/>
      <c r="AX28" s="482"/>
      <c r="AY28" s="482"/>
      <c r="AZ28" s="482"/>
      <c r="BA28" s="482"/>
      <c r="BB28" s="482"/>
      <c r="BC28" s="482"/>
      <c r="BD28" s="482"/>
      <c r="BE28" s="482"/>
      <c r="BF28" s="482"/>
      <c r="BG28" s="482"/>
      <c r="BH28" s="482"/>
      <c r="BI28" s="482"/>
      <c r="BJ28" s="482"/>
      <c r="BK28" s="482"/>
      <c r="BL28" s="482"/>
      <c r="BM28" s="482"/>
      <c r="BN28" s="482"/>
      <c r="BO28" s="482"/>
      <c r="BP28" s="482"/>
      <c r="BQ28" s="482"/>
      <c r="BR28" s="482"/>
      <c r="BS28" s="482"/>
      <c r="BT28" s="482"/>
      <c r="BU28" s="482"/>
      <c r="BV28" s="482"/>
      <c r="BW28" s="482"/>
      <c r="BX28" s="482"/>
      <c r="BY28" s="482"/>
      <c r="BZ28" s="482"/>
      <c r="CA28" s="482"/>
      <c r="CB28" s="482"/>
      <c r="CC28" s="482"/>
      <c r="CD28" s="482"/>
      <c r="CE28" s="482"/>
    </row>
    <row r="29" spans="1:83" s="71" customFormat="1" hidden="1">
      <c r="A29" s="433"/>
      <c r="B29" s="635"/>
      <c r="C29" s="473"/>
      <c r="D29" s="885"/>
      <c r="E29" s="531" t="s">
        <v>141</v>
      </c>
      <c r="F29" s="532" t="s">
        <v>141</v>
      </c>
      <c r="G29" s="532" t="s">
        <v>141</v>
      </c>
      <c r="H29" s="533" t="s">
        <v>141</v>
      </c>
      <c r="I29" s="533"/>
      <c r="J29" s="533"/>
      <c r="K29" s="533"/>
      <c r="L29" s="533"/>
      <c r="M29" s="533"/>
      <c r="N29" s="533"/>
      <c r="O29" s="533"/>
      <c r="P29" s="533"/>
      <c r="Q29" s="533"/>
      <c r="R29" s="534"/>
      <c r="S29" s="556"/>
      <c r="T29" s="482"/>
      <c r="U29" s="879"/>
      <c r="V29" s="879"/>
      <c r="W29" s="635"/>
      <c r="X29" s="635"/>
      <c r="Y29" s="635"/>
      <c r="Z29" s="635"/>
      <c r="AA29" s="482"/>
      <c r="AB29" s="635"/>
      <c r="AC29" s="877"/>
      <c r="AD29" s="466"/>
      <c r="AE29" s="635"/>
      <c r="AF29" s="635"/>
      <c r="AG29" s="482"/>
      <c r="AH29" s="482"/>
      <c r="AI29" s="482"/>
      <c r="AJ29" s="482"/>
      <c r="AK29" s="482"/>
      <c r="AL29" s="482"/>
      <c r="AM29" s="482"/>
      <c r="AN29" s="482"/>
      <c r="AO29" s="482"/>
      <c r="AP29" s="482"/>
      <c r="AQ29" s="482"/>
      <c r="AR29" s="482"/>
      <c r="AS29" s="482"/>
      <c r="AT29" s="482"/>
      <c r="AU29" s="482"/>
      <c r="AV29" s="482"/>
      <c r="AW29" s="482"/>
      <c r="AX29" s="482"/>
      <c r="AY29" s="482"/>
      <c r="AZ29" s="482"/>
      <c r="BA29" s="482"/>
      <c r="BB29" s="482"/>
      <c r="BC29" s="482"/>
      <c r="BD29" s="482"/>
      <c r="BE29" s="482"/>
      <c r="BF29" s="482"/>
      <c r="BG29" s="482"/>
      <c r="BH29" s="482"/>
      <c r="BI29" s="482"/>
      <c r="BJ29" s="482"/>
      <c r="BK29" s="482"/>
      <c r="BL29" s="482"/>
      <c r="BM29" s="482"/>
      <c r="BN29" s="482"/>
      <c r="BO29" s="482"/>
      <c r="BP29" s="482"/>
      <c r="BQ29" s="482"/>
      <c r="BR29" s="482"/>
      <c r="BS29" s="482"/>
      <c r="BT29" s="482"/>
      <c r="BU29" s="482"/>
      <c r="BV29" s="635"/>
      <c r="BW29" s="635"/>
      <c r="BX29" s="635"/>
      <c r="BY29" s="635"/>
      <c r="BZ29" s="635"/>
      <c r="CA29" s="635"/>
      <c r="CB29" s="635"/>
      <c r="CC29" s="635"/>
      <c r="CD29" s="635"/>
      <c r="CE29" s="635"/>
    </row>
    <row r="30" spans="1:83" s="608" customFormat="1" ht="5.25" hidden="1">
      <c r="A30" s="725"/>
      <c r="B30" s="482"/>
      <c r="C30" s="600"/>
      <c r="D30" s="885"/>
      <c r="E30" s="880"/>
      <c r="F30" s="880"/>
      <c r="G30" s="880"/>
      <c r="H30" s="880"/>
      <c r="I30" s="880"/>
      <c r="J30" s="880"/>
      <c r="K30" s="880"/>
      <c r="L30" s="880"/>
      <c r="M30" s="880"/>
      <c r="N30" s="880"/>
      <c r="O30" s="880"/>
      <c r="P30" s="880"/>
      <c r="Q30" s="585"/>
      <c r="R30" s="599"/>
      <c r="S30" s="584"/>
      <c r="T30" s="612" t="s">
        <v>367</v>
      </c>
      <c r="U30" s="879">
        <v>2</v>
      </c>
      <c r="V30" s="879" t="str">
        <f>INDEX(List01_flag_index_2,1,MATCH(A26,List01_NumberColumns,0))</f>
        <v>отсутствует</v>
      </c>
      <c r="W30" s="482"/>
      <c r="X30" s="482"/>
      <c r="Y30" s="482"/>
      <c r="Z30" s="482"/>
      <c r="AA30" s="482"/>
      <c r="AB30" s="482"/>
      <c r="AC30" s="877"/>
      <c r="AD30" s="607"/>
      <c r="AE30" s="482"/>
      <c r="AF30" s="482"/>
      <c r="AG30" s="482"/>
      <c r="AH30" s="482"/>
      <c r="AI30" s="482"/>
      <c r="AJ30" s="482"/>
      <c r="AK30" s="482"/>
      <c r="AL30" s="482"/>
      <c r="AM30" s="482"/>
      <c r="AN30" s="482"/>
      <c r="AO30" s="482"/>
      <c r="AP30" s="482"/>
      <c r="AQ30" s="482"/>
      <c r="AR30" s="482"/>
      <c r="AS30" s="482"/>
      <c r="AT30" s="482"/>
      <c r="AU30" s="482"/>
      <c r="AV30" s="482"/>
      <c r="AW30" s="482"/>
      <c r="AX30" s="482"/>
      <c r="AY30" s="482"/>
      <c r="AZ30" s="482"/>
      <c r="BA30" s="482"/>
      <c r="BB30" s="482"/>
      <c r="BC30" s="482"/>
      <c r="BD30" s="482"/>
      <c r="BE30" s="482"/>
      <c r="BF30" s="482"/>
      <c r="BG30" s="482"/>
      <c r="BH30" s="482"/>
      <c r="BI30" s="482"/>
      <c r="BJ30" s="482"/>
      <c r="BK30" s="482"/>
      <c r="BL30" s="482"/>
      <c r="BM30" s="482"/>
      <c r="BN30" s="482"/>
      <c r="BO30" s="482"/>
      <c r="BP30" s="482"/>
      <c r="BQ30" s="482"/>
      <c r="BR30" s="482"/>
      <c r="BS30" s="482"/>
      <c r="BT30" s="482"/>
      <c r="BU30" s="482"/>
      <c r="BV30" s="482"/>
      <c r="BW30" s="482"/>
      <c r="BX30" s="482"/>
      <c r="BY30" s="482"/>
      <c r="BZ30" s="482"/>
      <c r="CA30" s="482"/>
      <c r="CB30" s="482"/>
      <c r="CC30" s="482"/>
      <c r="CD30" s="482"/>
      <c r="CE30" s="482"/>
    </row>
    <row r="31" spans="1:83" s="608" customFormat="1" ht="5.25" hidden="1">
      <c r="A31" s="725"/>
      <c r="B31" s="482"/>
      <c r="C31" s="482"/>
      <c r="D31" s="885"/>
      <c r="E31" s="530"/>
      <c r="F31" s="530"/>
      <c r="G31" s="530"/>
      <c r="H31" s="530"/>
      <c r="I31" s="530"/>
      <c r="J31" s="530"/>
      <c r="K31" s="530"/>
      <c r="L31" s="530"/>
      <c r="M31" s="530"/>
      <c r="N31" s="530"/>
      <c r="O31" s="530"/>
      <c r="P31" s="530"/>
      <c r="Q31" s="530"/>
      <c r="R31" s="530"/>
      <c r="S31" s="555"/>
      <c r="T31" s="482"/>
      <c r="U31" s="879"/>
      <c r="V31" s="879"/>
      <c r="W31" s="482"/>
      <c r="X31" s="482"/>
      <c r="Y31" s="482"/>
      <c r="Z31" s="482"/>
      <c r="AA31" s="482"/>
      <c r="AB31" s="482"/>
      <c r="AC31" s="877"/>
      <c r="AD31" s="607"/>
      <c r="AE31" s="482"/>
      <c r="AF31" s="482"/>
      <c r="AG31" s="482"/>
      <c r="AH31" s="482"/>
      <c r="AI31" s="482"/>
      <c r="AJ31" s="482"/>
      <c r="AK31" s="482"/>
      <c r="AL31" s="482"/>
      <c r="AM31" s="482"/>
      <c r="AN31" s="482"/>
      <c r="AO31" s="482"/>
      <c r="AP31" s="482"/>
      <c r="AQ31" s="482"/>
      <c r="AR31" s="482"/>
      <c r="AS31" s="482"/>
      <c r="AT31" s="482"/>
      <c r="AU31" s="482"/>
      <c r="AV31" s="482"/>
      <c r="AW31" s="482"/>
      <c r="AX31" s="482"/>
      <c r="AY31" s="482"/>
      <c r="AZ31" s="482"/>
      <c r="BA31" s="482"/>
      <c r="BB31" s="482"/>
      <c r="BC31" s="482"/>
      <c r="BD31" s="482"/>
      <c r="BE31" s="482"/>
      <c r="BF31" s="482"/>
      <c r="BG31" s="482"/>
      <c r="BH31" s="482"/>
      <c r="BI31" s="482"/>
      <c r="BJ31" s="482"/>
      <c r="BK31" s="482"/>
      <c r="BL31" s="482"/>
      <c r="BM31" s="482"/>
      <c r="BN31" s="482"/>
      <c r="BO31" s="482"/>
      <c r="BP31" s="482"/>
      <c r="BQ31" s="482"/>
      <c r="BR31" s="482"/>
      <c r="BS31" s="482"/>
      <c r="BT31" s="482"/>
      <c r="BU31" s="482"/>
      <c r="BV31" s="482"/>
      <c r="BW31" s="482"/>
      <c r="BX31" s="482"/>
      <c r="BY31" s="482"/>
      <c r="BZ31" s="482"/>
      <c r="CA31" s="482"/>
      <c r="CB31" s="482"/>
      <c r="CC31" s="482"/>
      <c r="CD31" s="482"/>
      <c r="CE31" s="482"/>
    </row>
    <row r="32" spans="1:83" s="608" customFormat="1" ht="5.25" hidden="1">
      <c r="A32" s="725"/>
      <c r="B32" s="482"/>
      <c r="C32" s="600"/>
      <c r="D32" s="885"/>
      <c r="E32" s="648" t="s">
        <v>141</v>
      </c>
      <c r="F32" s="644" t="s">
        <v>141</v>
      </c>
      <c r="G32" s="644" t="s">
        <v>141</v>
      </c>
      <c r="H32" s="643" t="s">
        <v>141</v>
      </c>
      <c r="I32" s="643"/>
      <c r="J32" s="643"/>
      <c r="K32" s="643"/>
      <c r="L32" s="643"/>
      <c r="M32" s="643"/>
      <c r="N32" s="643"/>
      <c r="O32" s="643"/>
      <c r="P32" s="643"/>
      <c r="Q32" s="643"/>
      <c r="R32" s="645"/>
      <c r="S32" s="646"/>
      <c r="T32" s="482"/>
      <c r="U32" s="879"/>
      <c r="V32" s="879"/>
      <c r="W32" s="482"/>
      <c r="X32" s="482"/>
      <c r="Y32" s="482"/>
      <c r="Z32" s="482"/>
      <c r="AA32" s="482"/>
      <c r="AB32" s="482"/>
      <c r="AC32" s="877"/>
      <c r="AD32" s="607"/>
      <c r="AE32" s="482"/>
      <c r="AF32" s="482"/>
      <c r="AG32" s="482"/>
      <c r="AH32" s="482"/>
      <c r="AI32" s="482"/>
      <c r="AJ32" s="482"/>
      <c r="AK32" s="482"/>
      <c r="AL32" s="482"/>
      <c r="AM32" s="482"/>
      <c r="AN32" s="482"/>
      <c r="AO32" s="482"/>
      <c r="AP32" s="482"/>
      <c r="AQ32" s="482"/>
      <c r="AR32" s="482"/>
      <c r="AS32" s="482"/>
      <c r="AT32" s="482"/>
      <c r="AU32" s="482"/>
      <c r="AV32" s="482"/>
      <c r="AW32" s="482"/>
      <c r="AX32" s="482"/>
      <c r="AY32" s="482"/>
      <c r="AZ32" s="482"/>
      <c r="BA32" s="482"/>
      <c r="BB32" s="482"/>
      <c r="BC32" s="482"/>
      <c r="BD32" s="482"/>
      <c r="BE32" s="482"/>
      <c r="BF32" s="482"/>
      <c r="BG32" s="482"/>
      <c r="BH32" s="482"/>
      <c r="BI32" s="482"/>
      <c r="BJ32" s="482"/>
      <c r="BK32" s="482"/>
      <c r="BL32" s="482"/>
      <c r="BM32" s="482"/>
      <c r="BN32" s="482"/>
      <c r="BO32" s="482"/>
      <c r="BP32" s="482"/>
      <c r="BQ32" s="482"/>
      <c r="BR32" s="482"/>
      <c r="BS32" s="482"/>
      <c r="BT32" s="482"/>
      <c r="BU32" s="482"/>
      <c r="BV32" s="482"/>
      <c r="BW32" s="482"/>
      <c r="BX32" s="482"/>
      <c r="BY32" s="482"/>
      <c r="BZ32" s="482"/>
      <c r="CA32" s="482"/>
      <c r="CB32" s="482"/>
      <c r="CC32" s="482"/>
      <c r="CD32" s="482"/>
      <c r="CE32" s="482"/>
    </row>
    <row r="33" spans="4:20" ht="18.75" hidden="1">
      <c r="D33" s="407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408"/>
      <c r="T33" s="456"/>
    </row>
    <row r="34" spans="4:20" hidden="1">
      <c r="D34" s="666"/>
    </row>
    <row r="35" spans="4:20">
      <c r="D35" s="409"/>
      <c r="E35" s="409"/>
      <c r="F35" s="409"/>
      <c r="G35" s="410"/>
    </row>
    <row r="37" spans="4:20">
      <c r="D37" s="411"/>
      <c r="E37" s="884"/>
      <c r="F37" s="884"/>
      <c r="G37" s="884"/>
      <c r="H37" s="884"/>
      <c r="I37" s="884"/>
      <c r="J37" s="884"/>
      <c r="K37" s="884"/>
      <c r="L37" s="884"/>
      <c r="M37" s="884"/>
      <c r="N37" s="884"/>
      <c r="O37" s="884"/>
      <c r="P37" s="884"/>
      <c r="Q37" s="884"/>
      <c r="R37" s="884"/>
    </row>
  </sheetData>
  <sheetProtection password="FA9C" sheet="1" objects="1" scenarios="1" formatColumns="0" formatRows="0"/>
  <mergeCells count="34">
    <mergeCell ref="D5:K5"/>
    <mergeCell ref="E37:R37"/>
    <mergeCell ref="S7:S8"/>
    <mergeCell ref="D7:R7"/>
    <mergeCell ref="E8:F8"/>
    <mergeCell ref="H8:I8"/>
    <mergeCell ref="L8:M8"/>
    <mergeCell ref="D12:D18"/>
    <mergeCell ref="E12:R12"/>
    <mergeCell ref="D19:D25"/>
    <mergeCell ref="E19:R19"/>
    <mergeCell ref="D26:D32"/>
    <mergeCell ref="E26:R26"/>
    <mergeCell ref="AC12:AC18"/>
    <mergeCell ref="E13:P13"/>
    <mergeCell ref="U13:U15"/>
    <mergeCell ref="V13:V15"/>
    <mergeCell ref="E16:P16"/>
    <mergeCell ref="U16:U18"/>
    <mergeCell ref="V16:V18"/>
    <mergeCell ref="AC19:AC25"/>
    <mergeCell ref="E20:P20"/>
    <mergeCell ref="U20:U22"/>
    <mergeCell ref="V20:V22"/>
    <mergeCell ref="E23:P23"/>
    <mergeCell ref="U23:U25"/>
    <mergeCell ref="V23:V25"/>
    <mergeCell ref="AC26:AC32"/>
    <mergeCell ref="E27:P27"/>
    <mergeCell ref="U27:U29"/>
    <mergeCell ref="V27:V29"/>
    <mergeCell ref="E30:P30"/>
    <mergeCell ref="U30:U32"/>
    <mergeCell ref="V30:V32"/>
  </mergeCells>
  <pageMargins left="0.7" right="0.7" top="0.75" bottom="0.75" header="0.3" footer="0.3"/>
  <pageSetup paperSize="9" orientation="portrait" r:id="rId1"/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1">
    <tabColor theme="0" tint="-0.249977111117893"/>
  </sheetPr>
  <dimension ref="A1:U44"/>
  <sheetViews>
    <sheetView showGridLines="0" topLeftCell="C4" zoomScaleNormal="100" workbookViewId="0"/>
  </sheetViews>
  <sheetFormatPr defaultColWidth="10.5703125" defaultRowHeight="15"/>
  <cols>
    <col min="1" max="1" width="9.140625" style="633" hidden="1" customWidth="1"/>
    <col min="2" max="2" width="9.140625" style="631" hidden="1" customWidth="1"/>
    <col min="3" max="3" width="3.7109375" style="52" customWidth="1"/>
    <col min="4" max="4" width="9.7109375" style="631" customWidth="1"/>
    <col min="5" max="5" width="37.7109375" style="631" customWidth="1"/>
    <col min="6" max="6" width="66.85546875" style="631" customWidth="1"/>
    <col min="7" max="7" width="116" style="631" customWidth="1"/>
    <col min="8" max="8" width="93.42578125" style="635" customWidth="1"/>
    <col min="9" max="17" width="10.5703125" style="631"/>
    <col min="18" max="18" width="10.5703125" style="245"/>
    <col min="19" max="16384" width="10.5703125" style="631"/>
  </cols>
  <sheetData>
    <row r="1" spans="1:21" s="635" customFormat="1" ht="15" hidden="1" customHeight="1">
      <c r="C1" s="233"/>
      <c r="G1" s="635">
        <v>4</v>
      </c>
      <c r="R1" s="246"/>
    </row>
    <row r="2" spans="1:21" s="635" customFormat="1" ht="15" hidden="1" customHeight="1">
      <c r="C2" s="233"/>
      <c r="R2" s="246"/>
    </row>
    <row r="3" spans="1:21" s="635" customFormat="1" ht="15" hidden="1" customHeight="1">
      <c r="C3" s="233"/>
      <c r="R3" s="246"/>
    </row>
    <row r="4" spans="1:21" ht="11.25" customHeight="1">
      <c r="C4" s="86"/>
      <c r="D4" s="474"/>
      <c r="E4" s="474"/>
      <c r="F4" s="474"/>
      <c r="G4" s="474"/>
    </row>
    <row r="5" spans="1:21" ht="22.5" customHeight="1">
      <c r="C5" s="86"/>
      <c r="D5" s="856" t="s">
        <v>244</v>
      </c>
      <c r="E5" s="856"/>
      <c r="F5" s="856"/>
      <c r="G5" s="856"/>
      <c r="H5" s="235"/>
    </row>
    <row r="6" spans="1:21" s="392" customFormat="1" ht="0.95" customHeight="1">
      <c r="A6" s="393"/>
      <c r="C6" s="708"/>
      <c r="D6" s="857"/>
      <c r="E6" s="857"/>
      <c r="F6" s="857"/>
      <c r="G6" s="857"/>
      <c r="H6" s="526"/>
    </row>
    <row r="7" spans="1:21" s="714" customFormat="1">
      <c r="D7" s="350"/>
      <c r="E7" s="315"/>
      <c r="F7" s="315"/>
      <c r="G7" s="315"/>
      <c r="U7" s="252"/>
    </row>
    <row r="8" spans="1:21" s="71" customFormat="1">
      <c r="C8" s="134">
        <v>22</v>
      </c>
      <c r="D8" s="858" t="s">
        <v>236</v>
      </c>
      <c r="E8" s="859"/>
      <c r="F8" s="859"/>
      <c r="G8" s="860"/>
      <c r="U8" s="257"/>
    </row>
    <row r="9" spans="1:21" ht="11.25" customHeight="1">
      <c r="D9" s="861" t="s">
        <v>225</v>
      </c>
      <c r="E9" s="861"/>
      <c r="F9" s="861"/>
      <c r="G9" s="862" t="s">
        <v>226</v>
      </c>
    </row>
    <row r="10" spans="1:21" ht="11.25" customHeight="1">
      <c r="A10" s="633" t="s">
        <v>459</v>
      </c>
      <c r="D10" s="730" t="s">
        <v>25</v>
      </c>
      <c r="E10" s="328"/>
      <c r="F10" s="329" t="s">
        <v>215</v>
      </c>
      <c r="G10" s="863"/>
    </row>
    <row r="11" spans="1:21" ht="12" customHeight="1">
      <c r="D11" s="346" t="s">
        <v>26</v>
      </c>
      <c r="E11" s="330">
        <v>2</v>
      </c>
      <c r="F11" s="331">
        <v>3</v>
      </c>
      <c r="G11" s="332">
        <v>4</v>
      </c>
    </row>
    <row r="12" spans="1:21">
      <c r="D12" s="727">
        <v>1</v>
      </c>
      <c r="E12" s="334" t="s">
        <v>245</v>
      </c>
      <c r="F12" s="352" t="str">
        <f>IF(form_up_date="","",form_up_date)</f>
        <v>15.04.2019</v>
      </c>
      <c r="G12" s="354" t="s">
        <v>246</v>
      </c>
    </row>
    <row r="13" spans="1:21" ht="45">
      <c r="D13" s="727" t="s">
        <v>257</v>
      </c>
      <c r="E13" s="334" t="s">
        <v>247</v>
      </c>
      <c r="F13" s="352" t="s">
        <v>2297</v>
      </c>
      <c r="G13" s="335" t="s">
        <v>318</v>
      </c>
    </row>
    <row r="14" spans="1:21" ht="22.5">
      <c r="D14" s="727" t="s">
        <v>258</v>
      </c>
      <c r="E14" s="334" t="s">
        <v>248</v>
      </c>
      <c r="F14" s="352" t="s">
        <v>769</v>
      </c>
      <c r="G14" s="354" t="s">
        <v>249</v>
      </c>
    </row>
    <row r="15" spans="1:21" ht="22.5">
      <c r="D15" s="727" t="s">
        <v>259</v>
      </c>
      <c r="E15" s="334" t="s">
        <v>250</v>
      </c>
      <c r="F15" s="353" t="s">
        <v>251</v>
      </c>
      <c r="G15" s="335"/>
    </row>
    <row r="16" spans="1:21">
      <c r="D16" s="333" t="str">
        <f>D15&amp;".1"</f>
        <v>4.1.1</v>
      </c>
      <c r="E16" s="336" t="s">
        <v>3</v>
      </c>
      <c r="F16" s="352" t="str">
        <f>IF(region_name="","",region_name)</f>
        <v>Ростовская область</v>
      </c>
      <c r="G16" s="354" t="s">
        <v>252</v>
      </c>
    </row>
    <row r="17" spans="1:21" ht="22.5">
      <c r="D17" s="727" t="s">
        <v>260</v>
      </c>
      <c r="E17" s="337" t="s">
        <v>253</v>
      </c>
      <c r="F17" s="352" t="s">
        <v>1589</v>
      </c>
      <c r="G17" s="355" t="s">
        <v>254</v>
      </c>
    </row>
    <row r="18" spans="1:21" ht="56.25">
      <c r="D18" s="727" t="s">
        <v>261</v>
      </c>
      <c r="E18" s="338" t="s">
        <v>255</v>
      </c>
      <c r="F18" s="352" t="s">
        <v>2301</v>
      </c>
      <c r="G18" s="345" t="s">
        <v>317</v>
      </c>
    </row>
    <row r="19" spans="1:21" s="714" customFormat="1">
      <c r="D19" s="350"/>
      <c r="E19" s="315"/>
      <c r="F19" s="315"/>
      <c r="G19" s="315"/>
      <c r="U19" s="252"/>
    </row>
    <row r="20" spans="1:21" s="71" customFormat="1">
      <c r="C20" s="134">
        <v>25</v>
      </c>
      <c r="D20" s="858" t="s">
        <v>236</v>
      </c>
      <c r="E20" s="859"/>
      <c r="F20" s="859"/>
      <c r="G20" s="860"/>
      <c r="U20" s="257"/>
    </row>
    <row r="21" spans="1:21" ht="11.25" customHeight="1">
      <c r="D21" s="861" t="s">
        <v>225</v>
      </c>
      <c r="E21" s="861"/>
      <c r="F21" s="861"/>
      <c r="G21" s="862" t="s">
        <v>226</v>
      </c>
    </row>
    <row r="22" spans="1:21" ht="11.25" customHeight="1">
      <c r="A22" s="633" t="s">
        <v>459</v>
      </c>
      <c r="D22" s="730" t="s">
        <v>25</v>
      </c>
      <c r="E22" s="328"/>
      <c r="F22" s="329" t="s">
        <v>215</v>
      </c>
      <c r="G22" s="863"/>
    </row>
    <row r="23" spans="1:21" ht="12" customHeight="1">
      <c r="D23" s="346" t="s">
        <v>26</v>
      </c>
      <c r="E23" s="330">
        <v>2</v>
      </c>
      <c r="F23" s="331">
        <v>3</v>
      </c>
      <c r="G23" s="332">
        <v>4</v>
      </c>
    </row>
    <row r="24" spans="1:21">
      <c r="D24" s="727">
        <v>1</v>
      </c>
      <c r="E24" s="334" t="s">
        <v>245</v>
      </c>
      <c r="F24" s="352" t="str">
        <f>IF(form_up_date="","",form_up_date)</f>
        <v>15.04.2019</v>
      </c>
      <c r="G24" s="354" t="s">
        <v>246</v>
      </c>
    </row>
    <row r="25" spans="1:21" ht="45">
      <c r="D25" s="727" t="s">
        <v>257</v>
      </c>
      <c r="E25" s="334" t="s">
        <v>247</v>
      </c>
      <c r="F25" s="352" t="s">
        <v>2297</v>
      </c>
      <c r="G25" s="335" t="s">
        <v>318</v>
      </c>
    </row>
    <row r="26" spans="1:21" ht="22.5">
      <c r="D26" s="727" t="s">
        <v>258</v>
      </c>
      <c r="E26" s="334" t="s">
        <v>248</v>
      </c>
      <c r="F26" s="352" t="s">
        <v>2295</v>
      </c>
      <c r="G26" s="354" t="s">
        <v>249</v>
      </c>
    </row>
    <row r="27" spans="1:21" ht="22.5">
      <c r="D27" s="727" t="s">
        <v>259</v>
      </c>
      <c r="E27" s="334" t="s">
        <v>250</v>
      </c>
      <c r="F27" s="353" t="s">
        <v>251</v>
      </c>
      <c r="G27" s="335"/>
    </row>
    <row r="28" spans="1:21">
      <c r="D28" s="333" t="str">
        <f>D27&amp;".1"</f>
        <v>4.1.1</v>
      </c>
      <c r="E28" s="336" t="s">
        <v>3</v>
      </c>
      <c r="F28" s="352" t="str">
        <f>IF(region_name="","",region_name)</f>
        <v>Ростовская область</v>
      </c>
      <c r="G28" s="354" t="s">
        <v>252</v>
      </c>
    </row>
    <row r="29" spans="1:21" ht="22.5">
      <c r="D29" s="727" t="s">
        <v>260</v>
      </c>
      <c r="E29" s="337" t="s">
        <v>253</v>
      </c>
      <c r="F29" s="352" t="s">
        <v>1589</v>
      </c>
      <c r="G29" s="355" t="s">
        <v>254</v>
      </c>
    </row>
    <row r="30" spans="1:21" ht="56.25">
      <c r="D30" s="727" t="s">
        <v>261</v>
      </c>
      <c r="E30" s="338" t="s">
        <v>255</v>
      </c>
      <c r="F30" s="352" t="s">
        <v>2301</v>
      </c>
      <c r="G30" s="345" t="s">
        <v>317</v>
      </c>
    </row>
    <row r="31" spans="1:21" s="714" customFormat="1">
      <c r="D31" s="350"/>
      <c r="E31" s="315"/>
      <c r="F31" s="315"/>
      <c r="G31" s="315"/>
      <c r="U31" s="252"/>
    </row>
    <row r="32" spans="1:21" s="71" customFormat="1">
      <c r="C32" s="134">
        <v>28</v>
      </c>
      <c r="D32" s="858" t="s">
        <v>236</v>
      </c>
      <c r="E32" s="859"/>
      <c r="F32" s="859"/>
      <c r="G32" s="860"/>
      <c r="U32" s="257"/>
    </row>
    <row r="33" spans="1:7" ht="11.25" customHeight="1">
      <c r="D33" s="861" t="s">
        <v>225</v>
      </c>
      <c r="E33" s="861"/>
      <c r="F33" s="861"/>
      <c r="G33" s="862" t="s">
        <v>226</v>
      </c>
    </row>
    <row r="34" spans="1:7" ht="11.25" customHeight="1">
      <c r="A34" s="633" t="s">
        <v>459</v>
      </c>
      <c r="D34" s="730" t="s">
        <v>25</v>
      </c>
      <c r="E34" s="328"/>
      <c r="F34" s="329" t="s">
        <v>215</v>
      </c>
      <c r="G34" s="863"/>
    </row>
    <row r="35" spans="1:7" ht="12" customHeight="1">
      <c r="D35" s="346" t="s">
        <v>26</v>
      </c>
      <c r="E35" s="330">
        <v>2</v>
      </c>
      <c r="F35" s="331">
        <v>3</v>
      </c>
      <c r="G35" s="332">
        <v>4</v>
      </c>
    </row>
    <row r="36" spans="1:7">
      <c r="D36" s="727">
        <v>1</v>
      </c>
      <c r="E36" s="334" t="s">
        <v>245</v>
      </c>
      <c r="F36" s="352" t="str">
        <f>IF(form_up_date="","",form_up_date)</f>
        <v>15.04.2019</v>
      </c>
      <c r="G36" s="354" t="s">
        <v>246</v>
      </c>
    </row>
    <row r="37" spans="1:7" ht="45">
      <c r="D37" s="727" t="s">
        <v>257</v>
      </c>
      <c r="E37" s="334" t="s">
        <v>247</v>
      </c>
      <c r="F37" s="352" t="s">
        <v>2297</v>
      </c>
      <c r="G37" s="335" t="s">
        <v>318</v>
      </c>
    </row>
    <row r="38" spans="1:7" ht="22.5">
      <c r="D38" s="727" t="s">
        <v>258</v>
      </c>
      <c r="E38" s="334" t="s">
        <v>248</v>
      </c>
      <c r="F38" s="352" t="s">
        <v>2293</v>
      </c>
      <c r="G38" s="354" t="s">
        <v>249</v>
      </c>
    </row>
    <row r="39" spans="1:7" ht="22.5">
      <c r="D39" s="727" t="s">
        <v>259</v>
      </c>
      <c r="E39" s="334" t="s">
        <v>250</v>
      </c>
      <c r="F39" s="353" t="s">
        <v>251</v>
      </c>
      <c r="G39" s="335"/>
    </row>
    <row r="40" spans="1:7">
      <c r="D40" s="333" t="str">
        <f>D39&amp;".1"</f>
        <v>4.1.1</v>
      </c>
      <c r="E40" s="336" t="s">
        <v>3</v>
      </c>
      <c r="F40" s="352" t="str">
        <f>IF(region_name="","",region_name)</f>
        <v>Ростовская область</v>
      </c>
      <c r="G40" s="354" t="s">
        <v>252</v>
      </c>
    </row>
    <row r="41" spans="1:7" ht="22.5">
      <c r="D41" s="727" t="s">
        <v>260</v>
      </c>
      <c r="E41" s="337" t="s">
        <v>253</v>
      </c>
      <c r="F41" s="352" t="s">
        <v>1589</v>
      </c>
      <c r="G41" s="355" t="s">
        <v>254</v>
      </c>
    </row>
    <row r="42" spans="1:7" ht="56.25">
      <c r="D42" s="727" t="s">
        <v>261</v>
      </c>
      <c r="E42" s="338" t="s">
        <v>255</v>
      </c>
      <c r="F42" s="352" t="s">
        <v>2301</v>
      </c>
      <c r="G42" s="345" t="s">
        <v>317</v>
      </c>
    </row>
    <row r="43" spans="1:7">
      <c r="D43" s="339"/>
      <c r="E43" s="340"/>
      <c r="F43" s="341"/>
      <c r="G43" s="342"/>
    </row>
    <row r="44" spans="1:7">
      <c r="D44" s="343"/>
      <c r="E44" s="855" t="s">
        <v>256</v>
      </c>
      <c r="F44" s="855"/>
      <c r="G44" s="344"/>
    </row>
  </sheetData>
  <sheetProtection password="FA9C" sheet="1" objects="1" scenarios="1" formatColumns="0" formatRows="0"/>
  <mergeCells count="12">
    <mergeCell ref="E44:F44"/>
    <mergeCell ref="D5:G5"/>
    <mergeCell ref="D6:G6"/>
    <mergeCell ref="D8:G8"/>
    <mergeCell ref="D9:F9"/>
    <mergeCell ref="G9:G10"/>
    <mergeCell ref="D20:G20"/>
    <mergeCell ref="D21:F21"/>
    <mergeCell ref="G21:G22"/>
    <mergeCell ref="D32:G32"/>
    <mergeCell ref="D33:F33"/>
    <mergeCell ref="G33:G34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G43:G44">
      <formula1>900</formula1>
    </dataValidation>
  </dataValidations>
  <pageMargins left="0.7" right="0.7" top="0.75" bottom="0.75" header="0.3" footer="0.3"/>
  <pageSetup paperSize="9" orientation="portrait" horizontalDpi="4294967293" verticalDpi="0"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08"/>
  <dimension ref="A1:N23"/>
  <sheetViews>
    <sheetView showGridLines="0" topLeftCell="C2" zoomScale="80" zoomScaleNormal="80" workbookViewId="0">
      <selection activeCell="G12" sqref="G12"/>
    </sheetView>
  </sheetViews>
  <sheetFormatPr defaultColWidth="10.5703125" defaultRowHeight="11.25"/>
  <cols>
    <col min="1" max="1" width="9.140625" style="15" hidden="1" customWidth="1"/>
    <col min="2" max="2" width="9.140625" style="191" hidden="1" customWidth="1"/>
    <col min="3" max="3" width="3.7109375" style="33" customWidth="1"/>
    <col min="4" max="4" width="6.28515625" style="33" bestFit="1" customWidth="1"/>
    <col min="5" max="5" width="53.7109375" style="33" customWidth="1"/>
    <col min="6" max="6" width="12" style="33" bestFit="1" customWidth="1"/>
    <col min="7" max="7" width="39.5703125" style="33" customWidth="1"/>
    <col min="8" max="12" width="39.5703125" style="631" customWidth="1"/>
    <col min="13" max="13" width="93.42578125" style="33" customWidth="1"/>
    <col min="14" max="14" width="3.7109375" style="33" customWidth="1"/>
    <col min="15" max="16384" width="10.5703125" style="33"/>
  </cols>
  <sheetData>
    <row r="1" spans="1:14" s="191" customFormat="1" hidden="1">
      <c r="A1" s="15"/>
      <c r="G1" s="191">
        <v>4</v>
      </c>
      <c r="H1" s="635"/>
      <c r="I1" s="635">
        <v>5</v>
      </c>
      <c r="J1" s="635"/>
      <c r="K1" s="635">
        <v>6</v>
      </c>
      <c r="L1" s="635"/>
      <c r="M1" s="191">
        <v>5</v>
      </c>
    </row>
    <row r="2" spans="1:14" ht="3" customHeight="1"/>
    <row r="3" spans="1:14" ht="65.25" customHeight="1">
      <c r="D3" s="888" t="s">
        <v>750</v>
      </c>
      <c r="E3" s="889"/>
      <c r="F3" s="890"/>
    </row>
    <row r="4" spans="1:14" ht="12.75" hidden="1">
      <c r="C4" s="87"/>
      <c r="D4" s="12"/>
      <c r="E4" s="12"/>
      <c r="F4" s="12"/>
      <c r="G4" s="12"/>
      <c r="H4" s="12"/>
      <c r="I4" s="12"/>
      <c r="J4" s="12"/>
      <c r="K4" s="12"/>
      <c r="L4" s="12"/>
      <c r="M4" s="12"/>
    </row>
    <row r="5" spans="1:14" hidden="1">
      <c r="C5" s="87"/>
      <c r="D5" s="69"/>
      <c r="E5" s="69"/>
      <c r="F5" s="69"/>
      <c r="G5" s="69"/>
      <c r="H5" s="69"/>
      <c r="I5" s="69"/>
      <c r="J5" s="69"/>
      <c r="K5" s="69"/>
      <c r="L5" s="69"/>
      <c r="M5" s="69"/>
    </row>
    <row r="6" spans="1:14" ht="3" customHeight="1">
      <c r="C6" s="87"/>
      <c r="D6" s="87"/>
      <c r="E6" s="380"/>
      <c r="F6" s="397"/>
      <c r="G6" s="897">
        <v>22</v>
      </c>
      <c r="H6" s="897"/>
      <c r="I6" s="897">
        <v>25</v>
      </c>
      <c r="J6" s="897"/>
      <c r="K6" s="897">
        <v>28</v>
      </c>
      <c r="L6" s="897"/>
    </row>
    <row r="7" spans="1:14" ht="11.25" customHeight="1">
      <c r="D7" s="806" t="s">
        <v>225</v>
      </c>
      <c r="E7" s="806"/>
      <c r="F7" s="806"/>
      <c r="G7" s="806"/>
      <c r="H7" s="806"/>
      <c r="I7" s="743"/>
      <c r="J7" s="743"/>
      <c r="K7" s="743"/>
      <c r="L7" s="743"/>
      <c r="M7" s="891" t="s">
        <v>226</v>
      </c>
      <c r="N7" s="87"/>
    </row>
    <row r="8" spans="1:14" s="472" customFormat="1" ht="135" customHeight="1">
      <c r="A8" s="477"/>
      <c r="B8" s="476"/>
      <c r="D8" s="806" t="s">
        <v>25</v>
      </c>
      <c r="E8" s="869" t="s">
        <v>333</v>
      </c>
      <c r="F8" s="869" t="s">
        <v>154</v>
      </c>
      <c r="G8" s="895" t="s">
        <v>2298</v>
      </c>
      <c r="H8" s="896"/>
      <c r="I8" s="895" t="s">
        <v>2299</v>
      </c>
      <c r="J8" s="896"/>
      <c r="K8" s="895" t="s">
        <v>2300</v>
      </c>
      <c r="L8" s="896"/>
      <c r="M8" s="892"/>
      <c r="N8" s="474"/>
    </row>
    <row r="9" spans="1:14" s="87" customFormat="1">
      <c r="A9" s="894"/>
      <c r="B9" s="894"/>
      <c r="C9" s="437"/>
      <c r="D9" s="806"/>
      <c r="E9" s="869"/>
      <c r="F9" s="869"/>
      <c r="G9" s="566" t="s">
        <v>215</v>
      </c>
      <c r="H9" s="566" t="s">
        <v>231</v>
      </c>
      <c r="I9" s="723" t="s">
        <v>215</v>
      </c>
      <c r="J9" s="723" t="s">
        <v>231</v>
      </c>
      <c r="K9" s="723" t="s">
        <v>215</v>
      </c>
      <c r="L9" s="723" t="s">
        <v>231</v>
      </c>
      <c r="M9" s="893"/>
      <c r="N9" s="438"/>
    </row>
    <row r="10" spans="1:14" ht="10.5" customHeight="1">
      <c r="D10" s="89" t="s">
        <v>26</v>
      </c>
      <c r="E10" s="89" t="s">
        <v>0</v>
      </c>
      <c r="F10" s="89" t="s">
        <v>1</v>
      </c>
      <c r="G10" s="234" t="str">
        <f>G1&amp;".1"</f>
        <v>4.1</v>
      </c>
      <c r="H10" s="234" t="str">
        <f>G1&amp;".2"</f>
        <v>4.2</v>
      </c>
      <c r="I10" s="234" t="str">
        <f>I1&amp;".1"</f>
        <v>5.1</v>
      </c>
      <c r="J10" s="234" t="str">
        <f>I1&amp;".2"</f>
        <v>5.2</v>
      </c>
      <c r="K10" s="234" t="str">
        <f>K1&amp;".1"</f>
        <v>6.1</v>
      </c>
      <c r="L10" s="234" t="str">
        <f>K1&amp;".2"</f>
        <v>6.2</v>
      </c>
      <c r="M10" s="234"/>
    </row>
    <row r="11" spans="1:14" ht="27" customHeight="1">
      <c r="D11" s="575">
        <v>1</v>
      </c>
      <c r="E11" s="641" t="s">
        <v>689</v>
      </c>
      <c r="F11" s="485" t="s">
        <v>464</v>
      </c>
      <c r="G11" s="639">
        <v>0</v>
      </c>
      <c r="H11" s="700"/>
      <c r="I11" s="639">
        <v>0</v>
      </c>
      <c r="J11" s="700"/>
      <c r="K11" s="639">
        <v>0</v>
      </c>
      <c r="L11" s="700"/>
      <c r="M11" s="322" t="s">
        <v>690</v>
      </c>
      <c r="N11" s="457"/>
    </row>
    <row r="12" spans="1:14" s="631" customFormat="1" ht="27" customHeight="1">
      <c r="A12" s="636"/>
      <c r="B12" s="635"/>
      <c r="D12" s="575" t="s">
        <v>0</v>
      </c>
      <c r="E12" s="641" t="s">
        <v>691</v>
      </c>
      <c r="F12" s="485" t="s">
        <v>692</v>
      </c>
      <c r="G12" s="639">
        <v>0</v>
      </c>
      <c r="H12" s="698"/>
      <c r="I12" s="639">
        <v>0</v>
      </c>
      <c r="J12" s="698"/>
      <c r="K12" s="639">
        <v>0</v>
      </c>
      <c r="L12" s="698"/>
      <c r="M12" s="322" t="s">
        <v>693</v>
      </c>
      <c r="N12" s="457"/>
    </row>
    <row r="13" spans="1:14" ht="78.75" hidden="1">
      <c r="D13" s="575" t="s">
        <v>1</v>
      </c>
      <c r="E13" s="641" t="s">
        <v>694</v>
      </c>
      <c r="F13" s="485" t="s">
        <v>416</v>
      </c>
      <c r="G13" s="699"/>
      <c r="H13" s="653"/>
      <c r="I13" s="699"/>
      <c r="J13" s="653"/>
      <c r="K13" s="699"/>
      <c r="L13" s="653"/>
      <c r="M13" s="322" t="s">
        <v>696</v>
      </c>
      <c r="N13" s="457"/>
    </row>
    <row r="14" spans="1:14" s="631" customFormat="1" ht="33.75" hidden="1">
      <c r="A14" s="636"/>
      <c r="B14" s="635"/>
      <c r="D14" s="575" t="s">
        <v>2</v>
      </c>
      <c r="E14" s="641" t="s">
        <v>695</v>
      </c>
      <c r="F14" s="485" t="s">
        <v>416</v>
      </c>
      <c r="G14" s="485" t="s">
        <v>416</v>
      </c>
      <c r="H14" s="652" t="s">
        <v>416</v>
      </c>
      <c r="I14" s="485" t="s">
        <v>416</v>
      </c>
      <c r="J14" s="652" t="s">
        <v>416</v>
      </c>
      <c r="K14" s="485" t="s">
        <v>416</v>
      </c>
      <c r="L14" s="652" t="s">
        <v>416</v>
      </c>
      <c r="M14" s="322" t="s">
        <v>702</v>
      </c>
      <c r="N14" s="457"/>
    </row>
    <row r="15" spans="1:14" s="472" customFormat="1" ht="33.75" hidden="1">
      <c r="A15" s="477"/>
      <c r="B15" s="476"/>
      <c r="D15" s="575" t="s">
        <v>259</v>
      </c>
      <c r="E15" s="640" t="s">
        <v>697</v>
      </c>
      <c r="F15" s="485" t="s">
        <v>700</v>
      </c>
      <c r="G15" s="651"/>
      <c r="H15" s="653"/>
      <c r="I15" s="651"/>
      <c r="J15" s="653"/>
      <c r="K15" s="651"/>
      <c r="L15" s="653"/>
      <c r="M15" s="322"/>
      <c r="N15" s="457"/>
    </row>
    <row r="16" spans="1:14" s="472" customFormat="1" ht="22.5" hidden="1">
      <c r="A16" s="477"/>
      <c r="B16" s="476"/>
      <c r="D16" s="575" t="s">
        <v>443</v>
      </c>
      <c r="E16" s="640" t="s">
        <v>698</v>
      </c>
      <c r="F16" s="485" t="s">
        <v>468</v>
      </c>
      <c r="G16" s="651"/>
      <c r="H16" s="653"/>
      <c r="I16" s="651"/>
      <c r="J16" s="653"/>
      <c r="K16" s="651"/>
      <c r="L16" s="653"/>
      <c r="M16" s="322"/>
      <c r="N16" s="457"/>
    </row>
    <row r="17" spans="1:14" s="472" customFormat="1" ht="22.5" hidden="1" customHeight="1">
      <c r="A17" s="477"/>
      <c r="B17" s="476"/>
      <c r="D17" s="575" t="s">
        <v>466</v>
      </c>
      <c r="E17" s="640" t="s">
        <v>699</v>
      </c>
      <c r="F17" s="485" t="s">
        <v>421</v>
      </c>
      <c r="G17" s="651"/>
      <c r="H17" s="653"/>
      <c r="I17" s="651"/>
      <c r="J17" s="653"/>
      <c r="K17" s="651"/>
      <c r="L17" s="653"/>
      <c r="M17" s="322"/>
      <c r="N17" s="457"/>
    </row>
    <row r="18" spans="1:14" s="472" customFormat="1" ht="36.75" customHeight="1">
      <c r="A18" s="477"/>
      <c r="B18" s="476"/>
      <c r="D18" s="575" t="s">
        <v>12</v>
      </c>
      <c r="E18" s="641" t="s">
        <v>701</v>
      </c>
      <c r="F18" s="485" t="s">
        <v>388</v>
      </c>
      <c r="G18" s="639">
        <v>100</v>
      </c>
      <c r="H18" s="698"/>
      <c r="I18" s="639">
        <v>100</v>
      </c>
      <c r="J18" s="698"/>
      <c r="K18" s="639">
        <v>100</v>
      </c>
      <c r="L18" s="698"/>
      <c r="M18" s="322" t="s">
        <v>703</v>
      </c>
      <c r="N18" s="457"/>
    </row>
    <row r="19" spans="1:14" ht="33.75">
      <c r="D19" s="575" t="s">
        <v>13</v>
      </c>
      <c r="E19" s="641" t="s">
        <v>467</v>
      </c>
      <c r="F19" s="575" t="s">
        <v>468</v>
      </c>
      <c r="G19" s="639">
        <v>20</v>
      </c>
      <c r="H19" s="700" t="s">
        <v>2302</v>
      </c>
      <c r="I19" s="639">
        <v>20</v>
      </c>
      <c r="J19" s="700" t="s">
        <v>2302</v>
      </c>
      <c r="K19" s="639">
        <v>20</v>
      </c>
      <c r="L19" s="700" t="s">
        <v>2302</v>
      </c>
      <c r="M19" s="322" t="s">
        <v>704</v>
      </c>
      <c r="N19" s="457"/>
    </row>
    <row r="20" spans="1:14">
      <c r="E20" s="439"/>
      <c r="F20" s="174"/>
      <c r="G20" s="174"/>
      <c r="H20" s="174"/>
      <c r="I20" s="174"/>
      <c r="J20" s="174"/>
      <c r="K20" s="174"/>
      <c r="L20" s="174"/>
      <c r="M20" s="174"/>
    </row>
    <row r="21" spans="1:14" ht="12.75">
      <c r="D21" s="657">
        <v>1</v>
      </c>
      <c r="E21" s="656" t="s">
        <v>751</v>
      </c>
    </row>
    <row r="22" spans="1:14" s="631" customFormat="1">
      <c r="A22" s="636"/>
      <c r="B22" s="635"/>
      <c r="D22" s="655"/>
      <c r="E22" s="656" t="s">
        <v>752</v>
      </c>
    </row>
    <row r="23" spans="1:14">
      <c r="D23" s="655"/>
      <c r="E23" s="656"/>
    </row>
  </sheetData>
  <sheetProtection password="FA9C" sheet="1" objects="1" scenarios="1" formatColumns="0" formatRows="0"/>
  <mergeCells count="13">
    <mergeCell ref="D3:F3"/>
    <mergeCell ref="M7:M9"/>
    <mergeCell ref="A9:B9"/>
    <mergeCell ref="D8:D9"/>
    <mergeCell ref="E8:E9"/>
    <mergeCell ref="F8:F9"/>
    <mergeCell ref="G8:H8"/>
    <mergeCell ref="D7:H7"/>
    <mergeCell ref="G6:H6"/>
    <mergeCell ref="I6:J6"/>
    <mergeCell ref="I8:J8"/>
    <mergeCell ref="K6:L6"/>
    <mergeCell ref="K8:L8"/>
  </mergeCells>
  <dataValidations count="4">
    <dataValidation type="decimal" allowBlank="1" showErrorMessage="1" errorTitle="Ошибка" error="Допускается ввод только неотрицательных чисел!" sqref="G15:G17 G19 G11:G12 I15:I17 I19 I11:I12 K15:K17 K19 K11:K12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H11:H13 H15:H19 J15:J19 J11:J13 L11:L13 L15:L19">
      <formula1>900</formula1>
    </dataValidation>
    <dataValidation type="decimal" allowBlank="1" showErrorMessage="1" errorTitle="Ошибка" error="Введите значение от 0 до 100%" sqref="G18 I18 K18">
      <formula1>0</formula1>
      <formula2>100</formula2>
    </dataValidation>
    <dataValidation type="list" operator="lessThanOrEqual" allowBlank="1" showInputMessage="1" errorTitle="Ошибка" error="Укажите значение вручную или выберите из списка!" prompt="Укажите значение вручную или выберите из списка" sqref="G13 I13 K13">
      <formula1>"Не утверждены"</formula1>
    </dataValidation>
  </dataValidations>
  <hyperlinks>
    <hyperlink ref="H19" location="'Форма 4.4'!$H$19" tooltip="Кликните по гиперссылке, чтобы перейти по гиперссылке или отредактировать её" display="https://portal.eias.ru/Portal/DownloadPage.aspx?type=12&amp;guid=4c0bfd39-a830-4966-8fbc-7d6656c8c7e5"/>
    <hyperlink ref="J19" location="'Форма 4.4'!$J$19" tooltip="Кликните по гиперссылке, чтобы перейти по гиперссылке или отредактировать её" display="https://portal.eias.ru/Portal/DownloadPage.aspx?type=12&amp;guid=4c0bfd39-a830-4966-8fbc-7d6656c8c7e5"/>
    <hyperlink ref="L19" location="'Форма 4.4'!$L$19" tooltip="Кликните по гиперссылке, чтобы перейти по гиперссылке или отредактировать её" display="https://portal.eias.ru/Portal/DownloadPage.aspx?type=12&amp;guid=4c0bfd39-a830-4966-8fbc-7d6656c8c7e5"/>
  </hyperlinks>
  <pageMargins left="0.7" right="0.7" top="0.75" bottom="0.75" header="0.3" footer="0.3"/>
  <pageSetup paperSize="9" orientation="portrait" r:id="rId1"/>
  <drawing r:id="rId2"/>
  <legacy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2">
    <tabColor theme="0" tint="-0.249977111117893"/>
  </sheetPr>
  <dimension ref="A1:U44"/>
  <sheetViews>
    <sheetView showGridLines="0" topLeftCell="C4" zoomScaleNormal="100" workbookViewId="0"/>
  </sheetViews>
  <sheetFormatPr defaultColWidth="10.5703125" defaultRowHeight="15"/>
  <cols>
    <col min="1" max="1" width="9.140625" style="633" hidden="1" customWidth="1"/>
    <col min="2" max="2" width="9.140625" style="631" hidden="1" customWidth="1"/>
    <col min="3" max="3" width="3.7109375" style="52" customWidth="1"/>
    <col min="4" max="4" width="9.7109375" style="631" customWidth="1"/>
    <col min="5" max="5" width="37.7109375" style="631" customWidth="1"/>
    <col min="6" max="6" width="66.85546875" style="631" customWidth="1"/>
    <col min="7" max="7" width="116" style="631" customWidth="1"/>
    <col min="8" max="8" width="93.42578125" style="635" customWidth="1"/>
    <col min="9" max="17" width="10.5703125" style="631"/>
    <col min="18" max="18" width="10.5703125" style="245"/>
    <col min="19" max="16384" width="10.5703125" style="631"/>
  </cols>
  <sheetData>
    <row r="1" spans="1:21" s="635" customFormat="1" ht="15" hidden="1" customHeight="1">
      <c r="C1" s="233"/>
      <c r="G1" s="635">
        <v>4</v>
      </c>
      <c r="R1" s="246"/>
    </row>
    <row r="2" spans="1:21" s="635" customFormat="1" ht="15" hidden="1" customHeight="1">
      <c r="C2" s="233"/>
      <c r="R2" s="246"/>
    </row>
    <row r="3" spans="1:21" s="635" customFormat="1" ht="15" hidden="1" customHeight="1">
      <c r="C3" s="233"/>
      <c r="R3" s="246"/>
    </row>
    <row r="4" spans="1:21" ht="11.25" customHeight="1">
      <c r="C4" s="86"/>
      <c r="D4" s="474"/>
      <c r="E4" s="474"/>
      <c r="F4" s="474"/>
      <c r="G4" s="474"/>
    </row>
    <row r="5" spans="1:21" ht="22.5" customHeight="1">
      <c r="C5" s="86"/>
      <c r="D5" s="856" t="s">
        <v>244</v>
      </c>
      <c r="E5" s="856"/>
      <c r="F5" s="856"/>
      <c r="G5" s="856"/>
      <c r="H5" s="235"/>
    </row>
    <row r="6" spans="1:21" s="392" customFormat="1" ht="0.95" customHeight="1">
      <c r="A6" s="393"/>
      <c r="C6" s="708"/>
      <c r="D6" s="857"/>
      <c r="E6" s="857"/>
      <c r="F6" s="857"/>
      <c r="G6" s="857"/>
      <c r="H6" s="526"/>
    </row>
    <row r="7" spans="1:21" s="714" customFormat="1">
      <c r="D7" s="350"/>
      <c r="E7" s="315"/>
      <c r="F7" s="315"/>
      <c r="G7" s="315"/>
      <c r="U7" s="252"/>
    </row>
    <row r="8" spans="1:21" s="71" customFormat="1">
      <c r="C8" s="134">
        <v>22</v>
      </c>
      <c r="D8" s="858" t="s">
        <v>236</v>
      </c>
      <c r="E8" s="859"/>
      <c r="F8" s="859"/>
      <c r="G8" s="860"/>
      <c r="U8" s="257"/>
    </row>
    <row r="9" spans="1:21" ht="11.25" customHeight="1">
      <c r="D9" s="861" t="s">
        <v>225</v>
      </c>
      <c r="E9" s="861"/>
      <c r="F9" s="861"/>
      <c r="G9" s="862" t="s">
        <v>226</v>
      </c>
    </row>
    <row r="10" spans="1:21" ht="11.25" customHeight="1">
      <c r="A10" s="633" t="s">
        <v>459</v>
      </c>
      <c r="D10" s="730" t="s">
        <v>25</v>
      </c>
      <c r="E10" s="328"/>
      <c r="F10" s="329" t="s">
        <v>215</v>
      </c>
      <c r="G10" s="863"/>
    </row>
    <row r="11" spans="1:21" ht="12" customHeight="1">
      <c r="D11" s="346" t="s">
        <v>26</v>
      </c>
      <c r="E11" s="330">
        <v>2</v>
      </c>
      <c r="F11" s="331">
        <v>3</v>
      </c>
      <c r="G11" s="332">
        <v>4</v>
      </c>
    </row>
    <row r="12" spans="1:21">
      <c r="D12" s="727">
        <v>1</v>
      </c>
      <c r="E12" s="334" t="s">
        <v>245</v>
      </c>
      <c r="F12" s="352" t="str">
        <f>IF(form_up_date="","",form_up_date)</f>
        <v>15.04.2019</v>
      </c>
      <c r="G12" s="354" t="s">
        <v>246</v>
      </c>
    </row>
    <row r="13" spans="1:21" ht="45">
      <c r="D13" s="727" t="s">
        <v>257</v>
      </c>
      <c r="E13" s="334" t="s">
        <v>247</v>
      </c>
      <c r="F13" s="352" t="s">
        <v>2297</v>
      </c>
      <c r="G13" s="335" t="s">
        <v>318</v>
      </c>
    </row>
    <row r="14" spans="1:21" ht="22.5">
      <c r="D14" s="727" t="s">
        <v>258</v>
      </c>
      <c r="E14" s="334" t="s">
        <v>248</v>
      </c>
      <c r="F14" s="352" t="s">
        <v>769</v>
      </c>
      <c r="G14" s="354" t="s">
        <v>249</v>
      </c>
    </row>
    <row r="15" spans="1:21" ht="22.5">
      <c r="D15" s="727" t="s">
        <v>259</v>
      </c>
      <c r="E15" s="334" t="s">
        <v>250</v>
      </c>
      <c r="F15" s="353" t="s">
        <v>251</v>
      </c>
      <c r="G15" s="335"/>
    </row>
    <row r="16" spans="1:21">
      <c r="D16" s="333" t="str">
        <f>D15&amp;".1"</f>
        <v>4.1.1</v>
      </c>
      <c r="E16" s="336" t="s">
        <v>3</v>
      </c>
      <c r="F16" s="352" t="str">
        <f>IF(region_name="","",region_name)</f>
        <v>Ростовская область</v>
      </c>
      <c r="G16" s="354" t="s">
        <v>252</v>
      </c>
    </row>
    <row r="17" spans="1:21" ht="22.5">
      <c r="D17" s="727" t="s">
        <v>260</v>
      </c>
      <c r="E17" s="337" t="s">
        <v>253</v>
      </c>
      <c r="F17" s="352" t="s">
        <v>1589</v>
      </c>
      <c r="G17" s="355" t="s">
        <v>254</v>
      </c>
    </row>
    <row r="18" spans="1:21" ht="56.25">
      <c r="D18" s="727" t="s">
        <v>261</v>
      </c>
      <c r="E18" s="338" t="s">
        <v>255</v>
      </c>
      <c r="F18" s="352" t="s">
        <v>2301</v>
      </c>
      <c r="G18" s="345" t="s">
        <v>317</v>
      </c>
    </row>
    <row r="19" spans="1:21" s="714" customFormat="1">
      <c r="D19" s="350"/>
      <c r="E19" s="315"/>
      <c r="F19" s="315"/>
      <c r="G19" s="315"/>
      <c r="U19" s="252"/>
    </row>
    <row r="20" spans="1:21" s="71" customFormat="1">
      <c r="C20" s="134">
        <v>25</v>
      </c>
      <c r="D20" s="858" t="s">
        <v>236</v>
      </c>
      <c r="E20" s="859"/>
      <c r="F20" s="859"/>
      <c r="G20" s="860"/>
      <c r="U20" s="257"/>
    </row>
    <row r="21" spans="1:21" ht="11.25" customHeight="1">
      <c r="D21" s="861" t="s">
        <v>225</v>
      </c>
      <c r="E21" s="861"/>
      <c r="F21" s="861"/>
      <c r="G21" s="862" t="s">
        <v>226</v>
      </c>
    </row>
    <row r="22" spans="1:21" ht="11.25" customHeight="1">
      <c r="A22" s="633" t="s">
        <v>459</v>
      </c>
      <c r="D22" s="730" t="s">
        <v>25</v>
      </c>
      <c r="E22" s="328"/>
      <c r="F22" s="329" t="s">
        <v>215</v>
      </c>
      <c r="G22" s="863"/>
    </row>
    <row r="23" spans="1:21" ht="12" customHeight="1">
      <c r="D23" s="346" t="s">
        <v>26</v>
      </c>
      <c r="E23" s="330">
        <v>2</v>
      </c>
      <c r="F23" s="331">
        <v>3</v>
      </c>
      <c r="G23" s="332">
        <v>4</v>
      </c>
    </row>
    <row r="24" spans="1:21">
      <c r="D24" s="727">
        <v>1</v>
      </c>
      <c r="E24" s="334" t="s">
        <v>245</v>
      </c>
      <c r="F24" s="352" t="str">
        <f>IF(form_up_date="","",form_up_date)</f>
        <v>15.04.2019</v>
      </c>
      <c r="G24" s="354" t="s">
        <v>246</v>
      </c>
    </row>
    <row r="25" spans="1:21" ht="45">
      <c r="D25" s="727" t="s">
        <v>257</v>
      </c>
      <c r="E25" s="334" t="s">
        <v>247</v>
      </c>
      <c r="F25" s="352" t="s">
        <v>2297</v>
      </c>
      <c r="G25" s="335" t="s">
        <v>318</v>
      </c>
    </row>
    <row r="26" spans="1:21" ht="22.5">
      <c r="D26" s="727" t="s">
        <v>258</v>
      </c>
      <c r="E26" s="334" t="s">
        <v>248</v>
      </c>
      <c r="F26" s="352" t="s">
        <v>2295</v>
      </c>
      <c r="G26" s="354" t="s">
        <v>249</v>
      </c>
    </row>
    <row r="27" spans="1:21" ht="22.5">
      <c r="D27" s="727" t="s">
        <v>259</v>
      </c>
      <c r="E27" s="334" t="s">
        <v>250</v>
      </c>
      <c r="F27" s="353" t="s">
        <v>251</v>
      </c>
      <c r="G27" s="335"/>
    </row>
    <row r="28" spans="1:21">
      <c r="D28" s="333" t="str">
        <f>D27&amp;".1"</f>
        <v>4.1.1</v>
      </c>
      <c r="E28" s="336" t="s">
        <v>3</v>
      </c>
      <c r="F28" s="352" t="str">
        <f>IF(region_name="","",region_name)</f>
        <v>Ростовская область</v>
      </c>
      <c r="G28" s="354" t="s">
        <v>252</v>
      </c>
    </row>
    <row r="29" spans="1:21" ht="22.5">
      <c r="D29" s="727" t="s">
        <v>260</v>
      </c>
      <c r="E29" s="337" t="s">
        <v>253</v>
      </c>
      <c r="F29" s="352" t="s">
        <v>1589</v>
      </c>
      <c r="G29" s="355" t="s">
        <v>254</v>
      </c>
    </row>
    <row r="30" spans="1:21" ht="56.25">
      <c r="D30" s="727" t="s">
        <v>261</v>
      </c>
      <c r="E30" s="338" t="s">
        <v>255</v>
      </c>
      <c r="F30" s="352" t="s">
        <v>2301</v>
      </c>
      <c r="G30" s="345" t="s">
        <v>317</v>
      </c>
    </row>
    <row r="31" spans="1:21" s="714" customFormat="1">
      <c r="D31" s="350"/>
      <c r="E31" s="315"/>
      <c r="F31" s="315"/>
      <c r="G31" s="315"/>
      <c r="U31" s="252"/>
    </row>
    <row r="32" spans="1:21" s="71" customFormat="1">
      <c r="C32" s="134">
        <v>28</v>
      </c>
      <c r="D32" s="858" t="s">
        <v>236</v>
      </c>
      <c r="E32" s="859"/>
      <c r="F32" s="859"/>
      <c r="G32" s="860"/>
      <c r="U32" s="257"/>
    </row>
    <row r="33" spans="1:7" ht="11.25" customHeight="1">
      <c r="D33" s="861" t="s">
        <v>225</v>
      </c>
      <c r="E33" s="861"/>
      <c r="F33" s="861"/>
      <c r="G33" s="862" t="s">
        <v>226</v>
      </c>
    </row>
    <row r="34" spans="1:7" ht="11.25" customHeight="1">
      <c r="A34" s="633" t="s">
        <v>459</v>
      </c>
      <c r="D34" s="730" t="s">
        <v>25</v>
      </c>
      <c r="E34" s="328"/>
      <c r="F34" s="329" t="s">
        <v>215</v>
      </c>
      <c r="G34" s="863"/>
    </row>
    <row r="35" spans="1:7" ht="12" customHeight="1">
      <c r="D35" s="346" t="s">
        <v>26</v>
      </c>
      <c r="E35" s="330">
        <v>2</v>
      </c>
      <c r="F35" s="331">
        <v>3</v>
      </c>
      <c r="G35" s="332">
        <v>4</v>
      </c>
    </row>
    <row r="36" spans="1:7">
      <c r="D36" s="727">
        <v>1</v>
      </c>
      <c r="E36" s="334" t="s">
        <v>245</v>
      </c>
      <c r="F36" s="352" t="str">
        <f>IF(form_up_date="","",form_up_date)</f>
        <v>15.04.2019</v>
      </c>
      <c r="G36" s="354" t="s">
        <v>246</v>
      </c>
    </row>
    <row r="37" spans="1:7" ht="45">
      <c r="D37" s="727" t="s">
        <v>257</v>
      </c>
      <c r="E37" s="334" t="s">
        <v>247</v>
      </c>
      <c r="F37" s="352" t="s">
        <v>2297</v>
      </c>
      <c r="G37" s="335" t="s">
        <v>318</v>
      </c>
    </row>
    <row r="38" spans="1:7" ht="22.5">
      <c r="D38" s="727" t="s">
        <v>258</v>
      </c>
      <c r="E38" s="334" t="s">
        <v>248</v>
      </c>
      <c r="F38" s="352" t="s">
        <v>2293</v>
      </c>
      <c r="G38" s="354" t="s">
        <v>249</v>
      </c>
    </row>
    <row r="39" spans="1:7" ht="22.5">
      <c r="D39" s="727" t="s">
        <v>259</v>
      </c>
      <c r="E39" s="334" t="s">
        <v>250</v>
      </c>
      <c r="F39" s="353" t="s">
        <v>251</v>
      </c>
      <c r="G39" s="335"/>
    </row>
    <row r="40" spans="1:7">
      <c r="D40" s="333" t="str">
        <f>D39&amp;".1"</f>
        <v>4.1.1</v>
      </c>
      <c r="E40" s="336" t="s">
        <v>3</v>
      </c>
      <c r="F40" s="352" t="str">
        <f>IF(region_name="","",region_name)</f>
        <v>Ростовская область</v>
      </c>
      <c r="G40" s="354" t="s">
        <v>252</v>
      </c>
    </row>
    <row r="41" spans="1:7" ht="22.5">
      <c r="D41" s="727" t="s">
        <v>260</v>
      </c>
      <c r="E41" s="337" t="s">
        <v>253</v>
      </c>
      <c r="F41" s="352" t="s">
        <v>1589</v>
      </c>
      <c r="G41" s="355" t="s">
        <v>254</v>
      </c>
    </row>
    <row r="42" spans="1:7" ht="56.25">
      <c r="D42" s="727" t="s">
        <v>261</v>
      </c>
      <c r="E42" s="338" t="s">
        <v>255</v>
      </c>
      <c r="F42" s="352" t="s">
        <v>2301</v>
      </c>
      <c r="G42" s="345" t="s">
        <v>317</v>
      </c>
    </row>
    <row r="43" spans="1:7">
      <c r="D43" s="339"/>
      <c r="E43" s="340"/>
      <c r="F43" s="341"/>
      <c r="G43" s="342"/>
    </row>
    <row r="44" spans="1:7">
      <c r="D44" s="343"/>
      <c r="E44" s="855" t="s">
        <v>256</v>
      </c>
      <c r="F44" s="855"/>
      <c r="G44" s="344"/>
    </row>
  </sheetData>
  <sheetProtection password="FA9C" sheet="1" objects="1" scenarios="1" formatColumns="0" formatRows="0"/>
  <mergeCells count="12">
    <mergeCell ref="E44:F44"/>
    <mergeCell ref="D5:G5"/>
    <mergeCell ref="D6:G6"/>
    <mergeCell ref="D8:G8"/>
    <mergeCell ref="D9:F9"/>
    <mergeCell ref="G9:G10"/>
    <mergeCell ref="D20:G20"/>
    <mergeCell ref="D21:F21"/>
    <mergeCell ref="G21:G22"/>
    <mergeCell ref="D32:G32"/>
    <mergeCell ref="D33:F33"/>
    <mergeCell ref="G33:G34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G43:G44">
      <formula1>900</formula1>
    </dataValidation>
  </dataValidations>
  <pageMargins left="0.7" right="0.7" top="0.75" bottom="0.75" header="0.3" footer="0.3"/>
  <pageSetup paperSize="9" orientation="portrait" horizontalDpi="4294967293" verticalDpi="0" r:id="rId1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06"/>
  <dimension ref="A1:N100"/>
  <sheetViews>
    <sheetView showGridLines="0" topLeftCell="D4" zoomScaleNormal="100" workbookViewId="0"/>
  </sheetViews>
  <sheetFormatPr defaultColWidth="10.5703125" defaultRowHeight="11.25"/>
  <cols>
    <col min="1" max="1" width="8" style="191" hidden="1" customWidth="1"/>
    <col min="2" max="2" width="4.140625" style="15" hidden="1" customWidth="1"/>
    <col min="3" max="3" width="2" style="191" hidden="1" customWidth="1"/>
    <col min="4" max="4" width="3.7109375" style="191" customWidth="1"/>
    <col min="5" max="5" width="3.7109375" style="33" customWidth="1"/>
    <col min="6" max="6" width="7.7109375" style="33" customWidth="1"/>
    <col min="7" max="7" width="49.140625" style="33" customWidth="1"/>
    <col min="8" max="8" width="14" style="33" customWidth="1"/>
    <col min="9" max="9" width="25.7109375" style="33" customWidth="1"/>
    <col min="10" max="10" width="25.7109375" style="33" hidden="1" customWidth="1"/>
    <col min="11" max="11" width="12.5703125" style="33" customWidth="1"/>
    <col min="12" max="12" width="1.7109375" style="33" hidden="1" customWidth="1"/>
    <col min="13" max="13" width="139.7109375" style="33" customWidth="1"/>
    <col min="14" max="74" width="24.85546875" style="33" customWidth="1"/>
    <col min="75" max="16384" width="10.5703125" style="33"/>
  </cols>
  <sheetData>
    <row r="1" spans="1:14" ht="11.25" hidden="1" customHeight="1"/>
    <row r="2" spans="1:14" ht="11.25" hidden="1" customHeight="1"/>
    <row r="3" spans="1:14" ht="11.25" hidden="1" customHeight="1"/>
    <row r="4" spans="1:14" ht="3" customHeight="1">
      <c r="E4" s="87"/>
      <c r="F4" s="87"/>
      <c r="G4" s="87"/>
      <c r="H4" s="87"/>
      <c r="I4" s="88"/>
    </row>
    <row r="5" spans="1:14" ht="16.5" customHeight="1">
      <c r="E5" s="87"/>
      <c r="F5" s="881" t="s">
        <v>707</v>
      </c>
      <c r="G5" s="882"/>
      <c r="H5" s="882"/>
      <c r="I5" s="883"/>
    </row>
    <row r="6" spans="1:14" ht="16.5" customHeight="1">
      <c r="E6" s="87"/>
      <c r="F6" s="87"/>
      <c r="G6" s="380"/>
      <c r="H6" s="380"/>
      <c r="I6" s="524"/>
    </row>
    <row r="7" spans="1:14" ht="18" customHeight="1">
      <c r="E7" s="87"/>
      <c r="F7" s="806" t="s">
        <v>225</v>
      </c>
      <c r="G7" s="806"/>
      <c r="H7" s="806"/>
      <c r="I7" s="806"/>
      <c r="J7" s="806"/>
      <c r="K7" s="806"/>
      <c r="L7" s="806"/>
      <c r="M7" s="806" t="s">
        <v>226</v>
      </c>
    </row>
    <row r="8" spans="1:14" s="472" customFormat="1" hidden="1">
      <c r="A8" s="476"/>
      <c r="B8" s="477"/>
      <c r="C8" s="476"/>
      <c r="D8" s="476"/>
      <c r="E8" s="474"/>
      <c r="F8" s="806" t="s">
        <v>25</v>
      </c>
      <c r="G8" s="869" t="s">
        <v>243</v>
      </c>
      <c r="H8" s="869" t="s">
        <v>154</v>
      </c>
      <c r="I8" s="900"/>
      <c r="J8" s="901"/>
      <c r="K8" s="902"/>
      <c r="L8" s="322"/>
      <c r="M8" s="806"/>
    </row>
    <row r="9" spans="1:14" ht="22.5">
      <c r="F9" s="806"/>
      <c r="G9" s="869"/>
      <c r="H9" s="869"/>
      <c r="I9" s="520" t="s">
        <v>472</v>
      </c>
      <c r="J9" s="520" t="s">
        <v>471</v>
      </c>
      <c r="K9" s="496" t="s">
        <v>363</v>
      </c>
      <c r="L9" s="322"/>
      <c r="M9" s="806"/>
      <c r="N9" s="412"/>
    </row>
    <row r="10" spans="1:14">
      <c r="F10" s="11" t="s">
        <v>26</v>
      </c>
      <c r="G10" s="89" t="s">
        <v>0</v>
      </c>
      <c r="H10" s="89" t="s">
        <v>1</v>
      </c>
      <c r="I10" s="89" t="s">
        <v>2</v>
      </c>
      <c r="J10" s="413" t="s">
        <v>521</v>
      </c>
      <c r="K10" s="557"/>
      <c r="L10" s="414"/>
      <c r="M10" s="523"/>
      <c r="N10" s="412"/>
    </row>
    <row r="11" spans="1:14" ht="22.5">
      <c r="F11" s="415">
        <v>1</v>
      </c>
      <c r="G11" s="416" t="s">
        <v>473</v>
      </c>
      <c r="H11" s="398" t="s">
        <v>251</v>
      </c>
      <c r="I11" s="521"/>
      <c r="J11" s="521"/>
      <c r="K11" s="558"/>
      <c r="L11" s="414"/>
      <c r="M11" s="322"/>
      <c r="N11" s="486"/>
    </row>
    <row r="12" spans="1:14" ht="18.75">
      <c r="F12" s="415">
        <v>2</v>
      </c>
      <c r="G12" s="416" t="s">
        <v>364</v>
      </c>
      <c r="H12" s="398" t="s">
        <v>251</v>
      </c>
      <c r="I12" s="279"/>
      <c r="J12" s="398" t="s">
        <v>251</v>
      </c>
      <c r="K12" s="558"/>
      <c r="L12" s="414"/>
      <c r="M12" s="322" t="s">
        <v>478</v>
      </c>
      <c r="N12" s="486"/>
    </row>
    <row r="13" spans="1:14" s="472" customFormat="1" ht="18.75">
      <c r="A13" s="476"/>
      <c r="B13" s="477"/>
      <c r="C13" s="476"/>
      <c r="D13" s="476"/>
      <c r="F13" s="479" t="s">
        <v>257</v>
      </c>
      <c r="G13" s="481" t="s">
        <v>474</v>
      </c>
      <c r="H13" s="480" t="s">
        <v>251</v>
      </c>
      <c r="I13" s="650"/>
      <c r="J13" s="480" t="s">
        <v>251</v>
      </c>
      <c r="K13" s="558"/>
      <c r="L13" s="478"/>
      <c r="M13" s="322" t="s">
        <v>477</v>
      </c>
      <c r="N13" s="486"/>
    </row>
    <row r="14" spans="1:14" ht="33.75">
      <c r="F14" s="415" t="s">
        <v>1</v>
      </c>
      <c r="G14" s="416" t="s">
        <v>475</v>
      </c>
      <c r="H14" s="398" t="s">
        <v>251</v>
      </c>
      <c r="I14" s="417"/>
      <c r="J14" s="398" t="s">
        <v>251</v>
      </c>
      <c r="K14" s="558"/>
      <c r="L14" s="414"/>
      <c r="M14" s="322" t="s">
        <v>476</v>
      </c>
      <c r="N14" s="486"/>
    </row>
    <row r="15" spans="1:14" ht="22.5">
      <c r="F15" s="415" t="s">
        <v>2</v>
      </c>
      <c r="G15" s="416" t="s">
        <v>479</v>
      </c>
      <c r="H15" s="398" t="s">
        <v>251</v>
      </c>
      <c r="I15" s="521"/>
      <c r="J15" s="398" t="s">
        <v>251</v>
      </c>
      <c r="K15" s="558"/>
      <c r="L15" s="414"/>
      <c r="M15" s="322" t="s">
        <v>480</v>
      </c>
      <c r="N15" s="486"/>
    </row>
    <row r="16" spans="1:14" ht="22.5">
      <c r="F16" s="415" t="s">
        <v>12</v>
      </c>
      <c r="G16" s="416" t="s">
        <v>365</v>
      </c>
      <c r="H16" s="398" t="s">
        <v>251</v>
      </c>
      <c r="I16" s="521"/>
      <c r="J16" s="398" t="s">
        <v>251</v>
      </c>
      <c r="K16" s="558"/>
      <c r="L16" s="414"/>
      <c r="M16" s="322"/>
      <c r="N16" s="486"/>
    </row>
    <row r="17" spans="1:14" ht="22.5">
      <c r="F17" s="415" t="s">
        <v>13</v>
      </c>
      <c r="G17" s="416" t="s">
        <v>481</v>
      </c>
      <c r="H17" s="398" t="s">
        <v>251</v>
      </c>
      <c r="I17" s="279"/>
      <c r="J17" s="279"/>
      <c r="K17" s="558"/>
      <c r="L17" s="414"/>
      <c r="M17" s="322" t="s">
        <v>482</v>
      </c>
      <c r="N17" s="486"/>
    </row>
    <row r="18" spans="1:14" ht="22.5">
      <c r="F18" s="415" t="s">
        <v>31</v>
      </c>
      <c r="G18" s="416" t="s">
        <v>483</v>
      </c>
      <c r="H18" s="398" t="s">
        <v>251</v>
      </c>
      <c r="I18" s="279"/>
      <c r="J18" s="279"/>
      <c r="K18" s="558"/>
      <c r="L18" s="414"/>
      <c r="M18" s="322" t="s">
        <v>484</v>
      </c>
      <c r="N18" s="486"/>
    </row>
    <row r="19" spans="1:14" ht="56.25">
      <c r="F19" s="415" t="s">
        <v>32</v>
      </c>
      <c r="G19" s="416" t="s">
        <v>485</v>
      </c>
      <c r="H19" s="398" t="s">
        <v>418</v>
      </c>
      <c r="I19" s="418">
        <f>SUMIF(List06_flag_year,"y",I20:I26)</f>
        <v>0</v>
      </c>
      <c r="J19" s="418">
        <f>SUMIF(List06_flag_year,"y",J20:J26)</f>
        <v>0</v>
      </c>
      <c r="K19" s="559"/>
      <c r="L19" s="419"/>
      <c r="M19" s="322" t="s">
        <v>486</v>
      </c>
      <c r="N19" s="487"/>
    </row>
    <row r="20" spans="1:14" ht="33.75" hidden="1">
      <c r="B20" s="865" t="s">
        <v>366</v>
      </c>
      <c r="F20" s="415" t="str">
        <f>B20</f>
        <v>8.0</v>
      </c>
      <c r="G20" s="490"/>
      <c r="H20" s="398" t="s">
        <v>418</v>
      </c>
      <c r="I20" s="418">
        <f>SUM(I21:I22)</f>
        <v>0</v>
      </c>
      <c r="J20" s="418">
        <f>SUM(J21:J22)</f>
        <v>0</v>
      </c>
      <c r="K20" s="559" t="s">
        <v>61</v>
      </c>
      <c r="L20" s="419"/>
      <c r="M20" s="322" t="s">
        <v>487</v>
      </c>
      <c r="N20" s="487"/>
    </row>
    <row r="21" spans="1:14" ht="45" hidden="1">
      <c r="B21" s="865"/>
      <c r="C21" s="191">
        <v>1</v>
      </c>
      <c r="F21" s="420" t="str">
        <f>B20&amp;"."&amp;C21</f>
        <v>8.0.1</v>
      </c>
      <c r="G21" s="518"/>
      <c r="H21" s="421" t="s">
        <v>418</v>
      </c>
      <c r="I21" s="484"/>
      <c r="J21" s="5"/>
      <c r="K21" s="559" t="s">
        <v>367</v>
      </c>
      <c r="L21" s="419"/>
      <c r="M21" s="322" t="s">
        <v>488</v>
      </c>
      <c r="N21" s="487"/>
    </row>
    <row r="22" spans="1:14" ht="18.75" hidden="1">
      <c r="B22" s="865"/>
      <c r="F22" s="422"/>
      <c r="G22" s="423" t="s">
        <v>368</v>
      </c>
      <c r="H22" s="424"/>
      <c r="I22" s="425"/>
      <c r="J22" s="425"/>
      <c r="K22" s="560"/>
      <c r="L22" s="419"/>
      <c r="M22" s="322"/>
      <c r="N22" s="487"/>
    </row>
    <row r="23" spans="1:14" ht="33.75">
      <c r="B23" s="865" t="s">
        <v>369</v>
      </c>
      <c r="D23" s="169"/>
      <c r="F23" s="426" t="str">
        <f>B23</f>
        <v>8.1</v>
      </c>
      <c r="G23" s="490"/>
      <c r="H23" s="427" t="s">
        <v>418</v>
      </c>
      <c r="I23" s="428">
        <f>SUM(I24:I25)</f>
        <v>0</v>
      </c>
      <c r="J23" s="418">
        <f>SUM(J24:J25)</f>
        <v>0</v>
      </c>
      <c r="K23" s="559" t="s">
        <v>61</v>
      </c>
      <c r="L23" s="419"/>
      <c r="M23" s="322" t="s">
        <v>487</v>
      </c>
      <c r="N23" s="487"/>
    </row>
    <row r="24" spans="1:14" ht="45">
      <c r="B24" s="865"/>
      <c r="C24" s="191">
        <v>1</v>
      </c>
      <c r="F24" s="429" t="str">
        <f>B23&amp;"."&amp;C24</f>
        <v>8.1.1</v>
      </c>
      <c r="G24" s="518"/>
      <c r="H24" s="398" t="s">
        <v>418</v>
      </c>
      <c r="I24" s="484"/>
      <c r="J24" s="5"/>
      <c r="K24" s="559" t="s">
        <v>367</v>
      </c>
      <c r="L24" s="419"/>
      <c r="M24" s="322" t="s">
        <v>488</v>
      </c>
      <c r="N24" s="487"/>
    </row>
    <row r="25" spans="1:14" ht="18.75">
      <c r="B25" s="865"/>
      <c r="F25" s="430"/>
      <c r="G25" s="423" t="s">
        <v>368</v>
      </c>
      <c r="H25" s="424"/>
      <c r="I25" s="425"/>
      <c r="J25" s="425"/>
      <c r="K25" s="560"/>
      <c r="L25" s="419"/>
      <c r="M25" s="322"/>
      <c r="N25" s="487"/>
    </row>
    <row r="26" spans="1:14" ht="18.75">
      <c r="F26" s="505"/>
      <c r="G26" s="495" t="s">
        <v>370</v>
      </c>
      <c r="H26" s="495"/>
      <c r="I26" s="494"/>
      <c r="J26" s="494"/>
      <c r="K26" s="560"/>
      <c r="L26" s="432"/>
      <c r="M26" s="322"/>
      <c r="N26" s="487"/>
    </row>
    <row r="27" spans="1:14" ht="18.75">
      <c r="F27" s="326" t="s">
        <v>349</v>
      </c>
      <c r="G27" s="502" t="s">
        <v>371</v>
      </c>
      <c r="H27" s="501" t="s">
        <v>251</v>
      </c>
      <c r="I27" s="501" t="s">
        <v>251</v>
      </c>
      <c r="J27" s="501" t="s">
        <v>251</v>
      </c>
      <c r="K27" s="561"/>
      <c r="L27" s="432"/>
      <c r="M27" s="322"/>
      <c r="N27" s="487"/>
    </row>
    <row r="28" spans="1:14" ht="18.75">
      <c r="A28" s="433"/>
      <c r="B28" s="433"/>
      <c r="F28" s="326" t="s">
        <v>372</v>
      </c>
      <c r="G28" s="503" t="s">
        <v>373</v>
      </c>
      <c r="H28" s="501" t="s">
        <v>251</v>
      </c>
      <c r="I28" s="501" t="s">
        <v>251</v>
      </c>
      <c r="J28" s="501" t="s">
        <v>251</v>
      </c>
      <c r="K28" s="561"/>
      <c r="L28" s="432"/>
      <c r="M28" s="322"/>
      <c r="N28" s="487"/>
    </row>
    <row r="29" spans="1:14" ht="18.75">
      <c r="A29" s="433"/>
      <c r="B29" s="433"/>
      <c r="F29" s="326" t="s">
        <v>375</v>
      </c>
      <c r="G29" s="504" t="s">
        <v>376</v>
      </c>
      <c r="H29" s="501" t="s">
        <v>374</v>
      </c>
      <c r="I29" s="510"/>
      <c r="J29" s="510"/>
      <c r="K29" s="561"/>
      <c r="L29" s="432"/>
      <c r="M29" s="322"/>
      <c r="N29" s="487"/>
    </row>
    <row r="30" spans="1:14" ht="18.75">
      <c r="A30" s="433"/>
      <c r="B30" s="433"/>
      <c r="F30" s="326" t="s">
        <v>377</v>
      </c>
      <c r="G30" s="504" t="s">
        <v>378</v>
      </c>
      <c r="H30" s="501" t="s">
        <v>374</v>
      </c>
      <c r="I30" s="510"/>
      <c r="J30" s="510"/>
      <c r="K30" s="561"/>
      <c r="L30" s="432"/>
      <c r="M30" s="322"/>
      <c r="N30" s="487"/>
    </row>
    <row r="31" spans="1:14" ht="18.75">
      <c r="A31" s="433"/>
      <c r="B31" s="433"/>
      <c r="F31" s="326" t="s">
        <v>379</v>
      </c>
      <c r="G31" s="503" t="s">
        <v>380</v>
      </c>
      <c r="H31" s="501" t="s">
        <v>251</v>
      </c>
      <c r="I31" s="501" t="s">
        <v>251</v>
      </c>
      <c r="J31" s="501" t="s">
        <v>251</v>
      </c>
      <c r="K31" s="561"/>
      <c r="L31" s="432"/>
      <c r="M31" s="322"/>
      <c r="N31" s="444"/>
    </row>
    <row r="32" spans="1:14" ht="22.5">
      <c r="A32" s="433"/>
      <c r="B32" s="433"/>
      <c r="F32" s="326" t="s">
        <v>381</v>
      </c>
      <c r="G32" s="504" t="s">
        <v>376</v>
      </c>
      <c r="H32" s="501" t="s">
        <v>502</v>
      </c>
      <c r="I32" s="510"/>
      <c r="J32" s="510"/>
      <c r="K32" s="561"/>
      <c r="L32" s="432"/>
      <c r="M32" s="322" t="s">
        <v>506</v>
      </c>
      <c r="N32" s="444"/>
    </row>
    <row r="33" spans="1:14" ht="22.5">
      <c r="A33" s="433"/>
      <c r="B33" s="433"/>
      <c r="F33" s="326" t="s">
        <v>382</v>
      </c>
      <c r="G33" s="504" t="s">
        <v>378</v>
      </c>
      <c r="H33" s="501" t="s">
        <v>502</v>
      </c>
      <c r="I33" s="510"/>
      <c r="J33" s="510"/>
      <c r="K33" s="561"/>
      <c r="L33" s="432"/>
      <c r="M33" s="322" t="s">
        <v>708</v>
      </c>
      <c r="N33" s="444"/>
    </row>
    <row r="34" spans="1:14" ht="22.5">
      <c r="A34" s="433"/>
      <c r="B34" s="433"/>
      <c r="F34" s="326" t="s">
        <v>383</v>
      </c>
      <c r="G34" s="503" t="s">
        <v>384</v>
      </c>
      <c r="H34" s="501" t="s">
        <v>251</v>
      </c>
      <c r="I34" s="501" t="s">
        <v>251</v>
      </c>
      <c r="J34" s="501" t="s">
        <v>251</v>
      </c>
      <c r="K34" s="561"/>
      <c r="L34" s="432"/>
      <c r="M34" s="322"/>
      <c r="N34" s="444"/>
    </row>
    <row r="35" spans="1:14" ht="18.75">
      <c r="A35" s="433"/>
      <c r="B35" s="433"/>
      <c r="F35" s="326" t="s">
        <v>385</v>
      </c>
      <c r="G35" s="504" t="s">
        <v>376</v>
      </c>
      <c r="H35" s="501" t="s">
        <v>503</v>
      </c>
      <c r="I35" s="510"/>
      <c r="J35" s="510"/>
      <c r="K35" s="561"/>
      <c r="L35" s="432"/>
      <c r="M35" s="322" t="s">
        <v>507</v>
      </c>
      <c r="N35" s="444"/>
    </row>
    <row r="36" spans="1:14" ht="18.75">
      <c r="A36" s="433"/>
      <c r="B36" s="433"/>
      <c r="F36" s="326" t="s">
        <v>386</v>
      </c>
      <c r="G36" s="504" t="s">
        <v>378</v>
      </c>
      <c r="H36" s="501" t="s">
        <v>503</v>
      </c>
      <c r="I36" s="510"/>
      <c r="J36" s="510"/>
      <c r="K36" s="561"/>
      <c r="L36" s="432"/>
      <c r="M36" s="322" t="s">
        <v>508</v>
      </c>
      <c r="N36" s="444"/>
    </row>
    <row r="37" spans="1:14" ht="18.75">
      <c r="A37" s="433"/>
      <c r="B37" s="433"/>
      <c r="F37" s="326" t="s">
        <v>387</v>
      </c>
      <c r="G37" s="503" t="s">
        <v>504</v>
      </c>
      <c r="H37" s="501" t="s">
        <v>251</v>
      </c>
      <c r="I37" s="501" t="s">
        <v>251</v>
      </c>
      <c r="J37" s="501" t="s">
        <v>251</v>
      </c>
      <c r="K37" s="561"/>
      <c r="L37" s="432"/>
      <c r="M37" s="322"/>
      <c r="N37" s="444"/>
    </row>
    <row r="38" spans="1:14" ht="18.75">
      <c r="A38" s="433"/>
      <c r="B38" s="433"/>
      <c r="F38" s="326" t="s">
        <v>389</v>
      </c>
      <c r="G38" s="504" t="s">
        <v>376</v>
      </c>
      <c r="H38" s="501" t="s">
        <v>388</v>
      </c>
      <c r="I38" s="510"/>
      <c r="J38" s="510"/>
      <c r="K38" s="561"/>
      <c r="L38" s="432"/>
      <c r="M38" s="322" t="s">
        <v>709</v>
      </c>
      <c r="N38" s="444"/>
    </row>
    <row r="39" spans="1:14" ht="18.75">
      <c r="A39" s="433"/>
      <c r="B39" s="433"/>
      <c r="F39" s="326" t="s">
        <v>390</v>
      </c>
      <c r="G39" s="504" t="s">
        <v>378</v>
      </c>
      <c r="H39" s="501" t="s">
        <v>388</v>
      </c>
      <c r="I39" s="510"/>
      <c r="J39" s="510"/>
      <c r="K39" s="561"/>
      <c r="L39" s="432"/>
      <c r="M39" s="322" t="s">
        <v>710</v>
      </c>
      <c r="N39" s="444"/>
    </row>
    <row r="40" spans="1:14" ht="18.75">
      <c r="A40" s="433"/>
      <c r="B40" s="433"/>
      <c r="F40" s="326" t="s">
        <v>391</v>
      </c>
      <c r="G40" s="503" t="s">
        <v>711</v>
      </c>
      <c r="H40" s="501" t="s">
        <v>251</v>
      </c>
      <c r="I40" s="501" t="s">
        <v>251</v>
      </c>
      <c r="J40" s="501" t="s">
        <v>251</v>
      </c>
      <c r="K40" s="561"/>
      <c r="L40" s="432"/>
      <c r="M40" s="322"/>
      <c r="N40" s="444"/>
    </row>
    <row r="41" spans="1:14" ht="18.75">
      <c r="A41" s="433"/>
      <c r="B41" s="433"/>
      <c r="F41" s="326" t="s">
        <v>392</v>
      </c>
      <c r="G41" s="504" t="s">
        <v>376</v>
      </c>
      <c r="H41" s="501" t="s">
        <v>712</v>
      </c>
      <c r="I41" s="510"/>
      <c r="J41" s="510"/>
      <c r="K41" s="561"/>
      <c r="L41" s="432"/>
      <c r="M41" s="322" t="s">
        <v>714</v>
      </c>
      <c r="N41" s="444"/>
    </row>
    <row r="42" spans="1:14" ht="18.75">
      <c r="A42" s="433"/>
      <c r="B42" s="433"/>
      <c r="F42" s="326" t="s">
        <v>393</v>
      </c>
      <c r="G42" s="504" t="s">
        <v>378</v>
      </c>
      <c r="H42" s="501" t="s">
        <v>712</v>
      </c>
      <c r="I42" s="510"/>
      <c r="J42" s="510"/>
      <c r="K42" s="561"/>
      <c r="L42" s="432"/>
      <c r="M42" s="322" t="s">
        <v>715</v>
      </c>
      <c r="N42" s="444"/>
    </row>
    <row r="43" spans="1:14" ht="18.75">
      <c r="A43" s="433"/>
      <c r="B43" s="433"/>
      <c r="F43" s="326" t="s">
        <v>394</v>
      </c>
      <c r="G43" s="503" t="s">
        <v>713</v>
      </c>
      <c r="H43" s="501" t="s">
        <v>251</v>
      </c>
      <c r="I43" s="501" t="s">
        <v>251</v>
      </c>
      <c r="J43" s="501" t="s">
        <v>251</v>
      </c>
      <c r="K43" s="561"/>
      <c r="L43" s="432"/>
      <c r="M43" s="322"/>
      <c r="N43" s="444"/>
    </row>
    <row r="44" spans="1:14" ht="18.75">
      <c r="A44" s="433"/>
      <c r="B44" s="433"/>
      <c r="F44" s="326" t="s">
        <v>395</v>
      </c>
      <c r="G44" s="504" t="s">
        <v>376</v>
      </c>
      <c r="H44" s="637" t="s">
        <v>388</v>
      </c>
      <c r="I44" s="510"/>
      <c r="J44" s="510"/>
      <c r="K44" s="561"/>
      <c r="L44" s="432"/>
      <c r="M44" s="322"/>
      <c r="N44" s="444"/>
    </row>
    <row r="45" spans="1:14" ht="18.75">
      <c r="A45" s="433"/>
      <c r="B45" s="433"/>
      <c r="F45" s="326" t="s">
        <v>396</v>
      </c>
      <c r="G45" s="504" t="s">
        <v>378</v>
      </c>
      <c r="H45" s="637" t="s">
        <v>388</v>
      </c>
      <c r="I45" s="510"/>
      <c r="J45" s="510"/>
      <c r="K45" s="561"/>
      <c r="L45" s="432"/>
      <c r="M45" s="322"/>
      <c r="N45" s="444"/>
    </row>
    <row r="46" spans="1:14" ht="18.75">
      <c r="A46" s="433"/>
      <c r="B46" s="433"/>
      <c r="F46" s="326" t="s">
        <v>397</v>
      </c>
      <c r="G46" s="503" t="s">
        <v>716</v>
      </c>
      <c r="H46" s="501" t="s">
        <v>251</v>
      </c>
      <c r="I46" s="501" t="s">
        <v>251</v>
      </c>
      <c r="J46" s="501" t="s">
        <v>251</v>
      </c>
      <c r="K46" s="561"/>
      <c r="L46" s="432"/>
      <c r="M46" s="322"/>
      <c r="N46" s="444"/>
    </row>
    <row r="47" spans="1:14" ht="18.75">
      <c r="A47" s="433"/>
      <c r="B47" s="433"/>
      <c r="F47" s="326" t="s">
        <v>398</v>
      </c>
      <c r="G47" s="504" t="s">
        <v>376</v>
      </c>
      <c r="H47" s="637" t="s">
        <v>388</v>
      </c>
      <c r="I47" s="510"/>
      <c r="J47" s="510"/>
      <c r="K47" s="561"/>
      <c r="L47" s="432"/>
      <c r="M47" s="322"/>
      <c r="N47" s="444"/>
    </row>
    <row r="48" spans="1:14" ht="18.75">
      <c r="A48" s="433"/>
      <c r="B48" s="433"/>
      <c r="F48" s="326" t="s">
        <v>399</v>
      </c>
      <c r="G48" s="504" t="s">
        <v>378</v>
      </c>
      <c r="H48" s="637" t="s">
        <v>388</v>
      </c>
      <c r="I48" s="510"/>
      <c r="J48" s="510"/>
      <c r="K48" s="561"/>
      <c r="L48" s="432"/>
      <c r="M48" s="322"/>
      <c r="N48" s="444"/>
    </row>
    <row r="49" spans="1:14" ht="22.5">
      <c r="A49" s="433"/>
      <c r="B49" s="433"/>
      <c r="F49" s="326" t="s">
        <v>400</v>
      </c>
      <c r="G49" s="503" t="s">
        <v>717</v>
      </c>
      <c r="H49" s="501" t="s">
        <v>251</v>
      </c>
      <c r="I49" s="501" t="s">
        <v>251</v>
      </c>
      <c r="J49" s="501" t="s">
        <v>251</v>
      </c>
      <c r="K49" s="561"/>
      <c r="L49" s="432"/>
      <c r="M49" s="322"/>
      <c r="N49" s="444"/>
    </row>
    <row r="50" spans="1:14" ht="18.75">
      <c r="A50" s="433"/>
      <c r="B50" s="433"/>
      <c r="F50" s="326" t="s">
        <v>401</v>
      </c>
      <c r="G50" s="504" t="s">
        <v>376</v>
      </c>
      <c r="H50" s="637" t="s">
        <v>388</v>
      </c>
      <c r="I50" s="510"/>
      <c r="J50" s="510"/>
      <c r="K50" s="561"/>
      <c r="L50" s="432"/>
      <c r="M50" s="322"/>
      <c r="N50" s="444"/>
    </row>
    <row r="51" spans="1:14" ht="18.75">
      <c r="A51" s="433"/>
      <c r="B51" s="433"/>
      <c r="F51" s="326" t="s">
        <v>402</v>
      </c>
      <c r="G51" s="504" t="s">
        <v>378</v>
      </c>
      <c r="H51" s="637" t="s">
        <v>388</v>
      </c>
      <c r="I51" s="510"/>
      <c r="J51" s="510"/>
      <c r="K51" s="561"/>
      <c r="L51" s="432"/>
      <c r="M51" s="322"/>
      <c r="N51" s="444"/>
    </row>
    <row r="52" spans="1:14" s="631" customFormat="1" ht="18.75">
      <c r="A52" s="433"/>
      <c r="B52" s="433"/>
      <c r="C52" s="635"/>
      <c r="D52" s="635"/>
      <c r="F52" s="567" t="s">
        <v>403</v>
      </c>
      <c r="G52" s="640" t="s">
        <v>718</v>
      </c>
      <c r="H52" s="637" t="s">
        <v>251</v>
      </c>
      <c r="I52" s="637" t="s">
        <v>251</v>
      </c>
      <c r="J52" s="637" t="s">
        <v>251</v>
      </c>
      <c r="K52" s="561"/>
      <c r="L52" s="432"/>
      <c r="M52" s="322"/>
      <c r="N52" s="444"/>
    </row>
    <row r="53" spans="1:14" s="631" customFormat="1" ht="18.75">
      <c r="A53" s="433"/>
      <c r="B53" s="433"/>
      <c r="C53" s="635"/>
      <c r="D53" s="635"/>
      <c r="F53" s="567" t="s">
        <v>404</v>
      </c>
      <c r="G53" s="634" t="s">
        <v>376</v>
      </c>
      <c r="H53" s="637" t="s">
        <v>388</v>
      </c>
      <c r="I53" s="510"/>
      <c r="J53" s="510"/>
      <c r="K53" s="561"/>
      <c r="L53" s="432"/>
      <c r="M53" s="322"/>
      <c r="N53" s="444"/>
    </row>
    <row r="54" spans="1:14" s="631" customFormat="1" ht="18.75">
      <c r="A54" s="433"/>
      <c r="B54" s="433"/>
      <c r="C54" s="635"/>
      <c r="D54" s="635"/>
      <c r="F54" s="567" t="s">
        <v>405</v>
      </c>
      <c r="G54" s="634" t="s">
        <v>378</v>
      </c>
      <c r="H54" s="637" t="s">
        <v>388</v>
      </c>
      <c r="I54" s="510"/>
      <c r="J54" s="510"/>
      <c r="K54" s="561"/>
      <c r="L54" s="432"/>
      <c r="M54" s="322"/>
      <c r="N54" s="444"/>
    </row>
    <row r="55" spans="1:14" s="631" customFormat="1" ht="22.5">
      <c r="A55" s="433"/>
      <c r="B55" s="433"/>
      <c r="C55" s="635"/>
      <c r="D55" s="635"/>
      <c r="F55" s="567" t="s">
        <v>406</v>
      </c>
      <c r="G55" s="640" t="s">
        <v>407</v>
      </c>
      <c r="H55" s="637" t="s">
        <v>251</v>
      </c>
      <c r="I55" s="637" t="s">
        <v>251</v>
      </c>
      <c r="J55" s="637" t="s">
        <v>251</v>
      </c>
      <c r="K55" s="561"/>
      <c r="L55" s="432"/>
      <c r="M55" s="322"/>
      <c r="N55" s="444"/>
    </row>
    <row r="56" spans="1:14" s="631" customFormat="1" ht="18.75">
      <c r="A56" s="433"/>
      <c r="B56" s="433"/>
      <c r="C56" s="635"/>
      <c r="D56" s="635"/>
      <c r="F56" s="567" t="s">
        <v>408</v>
      </c>
      <c r="G56" s="634" t="s">
        <v>376</v>
      </c>
      <c r="H56" s="637" t="s">
        <v>388</v>
      </c>
      <c r="I56" s="510"/>
      <c r="J56" s="510"/>
      <c r="K56" s="561"/>
      <c r="L56" s="432"/>
      <c r="M56" s="322"/>
      <c r="N56" s="444"/>
    </row>
    <row r="57" spans="1:14" s="631" customFormat="1" ht="18.75">
      <c r="A57" s="433"/>
      <c r="B57" s="433"/>
      <c r="C57" s="635"/>
      <c r="D57" s="635"/>
      <c r="F57" s="567" t="s">
        <v>409</v>
      </c>
      <c r="G57" s="634" t="s">
        <v>378</v>
      </c>
      <c r="H57" s="637" t="s">
        <v>388</v>
      </c>
      <c r="I57" s="510"/>
      <c r="J57" s="510"/>
      <c r="K57" s="561"/>
      <c r="L57" s="432"/>
      <c r="M57" s="322"/>
      <c r="N57" s="444"/>
    </row>
    <row r="58" spans="1:14" s="631" customFormat="1" ht="18.75">
      <c r="A58" s="433"/>
      <c r="B58" s="433"/>
      <c r="C58" s="635"/>
      <c r="D58" s="635"/>
      <c r="F58" s="567" t="s">
        <v>721</v>
      </c>
      <c r="G58" s="640" t="s">
        <v>719</v>
      </c>
      <c r="H58" s="637" t="s">
        <v>251</v>
      </c>
      <c r="I58" s="637" t="s">
        <v>251</v>
      </c>
      <c r="J58" s="637" t="s">
        <v>251</v>
      </c>
      <c r="K58" s="561"/>
      <c r="L58" s="432"/>
      <c r="M58" s="322"/>
      <c r="N58" s="444"/>
    </row>
    <row r="59" spans="1:14" s="631" customFormat="1" ht="18.75">
      <c r="A59" s="433"/>
      <c r="B59" s="433"/>
      <c r="C59" s="635"/>
      <c r="D59" s="635"/>
      <c r="F59" s="567" t="s">
        <v>722</v>
      </c>
      <c r="G59" s="634" t="s">
        <v>376</v>
      </c>
      <c r="H59" s="637" t="s">
        <v>720</v>
      </c>
      <c r="I59" s="510"/>
      <c r="J59" s="510"/>
      <c r="K59" s="561"/>
      <c r="L59" s="432"/>
      <c r="M59" s="322"/>
      <c r="N59" s="444"/>
    </row>
    <row r="60" spans="1:14" s="631" customFormat="1" ht="18.75">
      <c r="A60" s="433"/>
      <c r="B60" s="433"/>
      <c r="C60" s="635"/>
      <c r="D60" s="635"/>
      <c r="F60" s="567" t="s">
        <v>723</v>
      </c>
      <c r="G60" s="634" t="s">
        <v>378</v>
      </c>
      <c r="H60" s="637" t="s">
        <v>720</v>
      </c>
      <c r="I60" s="510"/>
      <c r="J60" s="510"/>
      <c r="K60" s="561"/>
      <c r="L60" s="432"/>
      <c r="M60" s="322"/>
      <c r="N60" s="444"/>
    </row>
    <row r="61" spans="1:14" s="631" customFormat="1" ht="18.75">
      <c r="A61" s="433"/>
      <c r="B61" s="433"/>
      <c r="C61" s="635"/>
      <c r="D61" s="635"/>
      <c r="F61" s="567" t="s">
        <v>724</v>
      </c>
      <c r="G61" s="640" t="s">
        <v>730</v>
      </c>
      <c r="H61" s="637" t="s">
        <v>251</v>
      </c>
      <c r="I61" s="637" t="s">
        <v>251</v>
      </c>
      <c r="J61" s="637" t="s">
        <v>251</v>
      </c>
      <c r="K61" s="561"/>
      <c r="L61" s="432"/>
      <c r="M61" s="322"/>
      <c r="N61" s="444"/>
    </row>
    <row r="62" spans="1:14" s="631" customFormat="1" ht="18.75">
      <c r="A62" s="433"/>
      <c r="B62" s="433"/>
      <c r="C62" s="635"/>
      <c r="D62" s="635"/>
      <c r="F62" s="567" t="s">
        <v>725</v>
      </c>
      <c r="G62" s="634" t="s">
        <v>376</v>
      </c>
      <c r="H62" s="637" t="s">
        <v>731</v>
      </c>
      <c r="I62" s="510"/>
      <c r="J62" s="510"/>
      <c r="K62" s="561"/>
      <c r="L62" s="432"/>
      <c r="M62" s="322"/>
      <c r="N62" s="444"/>
    </row>
    <row r="63" spans="1:14" s="631" customFormat="1" ht="18.75">
      <c r="A63" s="433"/>
      <c r="B63" s="433"/>
      <c r="C63" s="635"/>
      <c r="D63" s="635"/>
      <c r="F63" s="567" t="s">
        <v>726</v>
      </c>
      <c r="G63" s="634" t="s">
        <v>378</v>
      </c>
      <c r="H63" s="637" t="s">
        <v>731</v>
      </c>
      <c r="I63" s="510"/>
      <c r="J63" s="510"/>
      <c r="K63" s="561"/>
      <c r="L63" s="432"/>
      <c r="M63" s="322"/>
      <c r="N63" s="444"/>
    </row>
    <row r="64" spans="1:14" s="631" customFormat="1" ht="18.75">
      <c r="A64" s="433"/>
      <c r="B64" s="433"/>
      <c r="C64" s="635"/>
      <c r="D64" s="635"/>
      <c r="F64" s="567" t="s">
        <v>727</v>
      </c>
      <c r="G64" s="640" t="s">
        <v>732</v>
      </c>
      <c r="H64" s="637" t="s">
        <v>251</v>
      </c>
      <c r="I64" s="637" t="s">
        <v>251</v>
      </c>
      <c r="J64" s="637" t="s">
        <v>251</v>
      </c>
      <c r="K64" s="561"/>
      <c r="L64" s="432"/>
      <c r="M64" s="322"/>
      <c r="N64" s="444"/>
    </row>
    <row r="65" spans="1:14" s="631" customFormat="1" ht="18.75">
      <c r="A65" s="433"/>
      <c r="B65" s="433"/>
      <c r="C65" s="635"/>
      <c r="D65" s="635"/>
      <c r="F65" s="567" t="s">
        <v>728</v>
      </c>
      <c r="G65" s="634" t="s">
        <v>376</v>
      </c>
      <c r="H65" s="637" t="s">
        <v>731</v>
      </c>
      <c r="I65" s="510"/>
      <c r="J65" s="510"/>
      <c r="K65" s="561"/>
      <c r="L65" s="432"/>
      <c r="M65" s="322"/>
      <c r="N65" s="444"/>
    </row>
    <row r="66" spans="1:14" s="631" customFormat="1" ht="18.75">
      <c r="A66" s="433"/>
      <c r="B66" s="433"/>
      <c r="C66" s="635"/>
      <c r="D66" s="635"/>
      <c r="F66" s="567" t="s">
        <v>729</v>
      </c>
      <c r="G66" s="634" t="s">
        <v>378</v>
      </c>
      <c r="H66" s="637" t="s">
        <v>731</v>
      </c>
      <c r="I66" s="510"/>
      <c r="J66" s="510"/>
      <c r="K66" s="561"/>
      <c r="L66" s="432"/>
      <c r="M66" s="322"/>
      <c r="N66" s="444"/>
    </row>
    <row r="67" spans="1:14" ht="18.75">
      <c r="A67" s="433"/>
      <c r="B67" s="433"/>
      <c r="F67" s="326" t="s">
        <v>734</v>
      </c>
      <c r="G67" s="503" t="s">
        <v>733</v>
      </c>
      <c r="H67" s="501" t="s">
        <v>251</v>
      </c>
      <c r="I67" s="501" t="s">
        <v>251</v>
      </c>
      <c r="J67" s="501" t="s">
        <v>251</v>
      </c>
      <c r="K67" s="561"/>
      <c r="L67" s="432"/>
      <c r="M67" s="322"/>
      <c r="N67" s="444"/>
    </row>
    <row r="68" spans="1:14" ht="18.75">
      <c r="A68" s="433"/>
      <c r="B68" s="433"/>
      <c r="F68" s="326" t="s">
        <v>735</v>
      </c>
      <c r="G68" s="504" t="s">
        <v>376</v>
      </c>
      <c r="H68" s="501" t="s">
        <v>465</v>
      </c>
      <c r="I68" s="510"/>
      <c r="J68" s="510"/>
      <c r="K68" s="561"/>
      <c r="L68" s="432"/>
      <c r="M68" s="322" t="s">
        <v>740</v>
      </c>
      <c r="N68" s="444"/>
    </row>
    <row r="69" spans="1:14" ht="18.75">
      <c r="A69" s="433"/>
      <c r="B69" s="433"/>
      <c r="F69" s="567" t="s">
        <v>736</v>
      </c>
      <c r="G69" s="504" t="s">
        <v>378</v>
      </c>
      <c r="H69" s="501" t="s">
        <v>465</v>
      </c>
      <c r="I69" s="510"/>
      <c r="J69" s="510"/>
      <c r="K69" s="561"/>
      <c r="L69" s="432"/>
      <c r="M69" s="322" t="s">
        <v>741</v>
      </c>
      <c r="N69" s="444"/>
    </row>
    <row r="70" spans="1:14" s="631" customFormat="1" ht="18.75">
      <c r="A70" s="433"/>
      <c r="B70" s="433"/>
      <c r="C70" s="635"/>
      <c r="D70" s="635"/>
      <c r="F70" s="567" t="s">
        <v>737</v>
      </c>
      <c r="G70" s="640" t="s">
        <v>689</v>
      </c>
      <c r="H70" s="637" t="s">
        <v>251</v>
      </c>
      <c r="I70" s="637" t="s">
        <v>251</v>
      </c>
      <c r="J70" s="637" t="s">
        <v>251</v>
      </c>
      <c r="K70" s="561"/>
      <c r="L70" s="432"/>
      <c r="M70" s="322"/>
      <c r="N70" s="444"/>
    </row>
    <row r="71" spans="1:14" s="631" customFormat="1" ht="18.75">
      <c r="A71" s="433"/>
      <c r="B71" s="433"/>
      <c r="C71" s="635"/>
      <c r="D71" s="635"/>
      <c r="F71" s="567" t="s">
        <v>738</v>
      </c>
      <c r="G71" s="634" t="s">
        <v>376</v>
      </c>
      <c r="H71" s="637" t="s">
        <v>518</v>
      </c>
      <c r="I71" s="510"/>
      <c r="J71" s="510"/>
      <c r="K71" s="561"/>
      <c r="L71" s="432"/>
      <c r="M71" s="322" t="s">
        <v>742</v>
      </c>
      <c r="N71" s="444"/>
    </row>
    <row r="72" spans="1:14" s="631" customFormat="1" ht="18.75">
      <c r="A72" s="433"/>
      <c r="B72" s="433"/>
      <c r="C72" s="635"/>
      <c r="D72" s="635"/>
      <c r="F72" s="567" t="s">
        <v>739</v>
      </c>
      <c r="G72" s="634" t="s">
        <v>378</v>
      </c>
      <c r="H72" s="637" t="s">
        <v>518</v>
      </c>
      <c r="I72" s="510"/>
      <c r="J72" s="510"/>
      <c r="K72" s="561"/>
      <c r="L72" s="432"/>
      <c r="M72" s="322" t="s">
        <v>743</v>
      </c>
      <c r="N72" s="444"/>
    </row>
    <row r="73" spans="1:14" ht="18.75">
      <c r="A73" s="433"/>
      <c r="B73" s="433"/>
      <c r="F73" s="326" t="s">
        <v>744</v>
      </c>
      <c r="G73" s="503" t="s">
        <v>505</v>
      </c>
      <c r="H73" s="501" t="s">
        <v>251</v>
      </c>
      <c r="I73" s="501" t="s">
        <v>251</v>
      </c>
      <c r="J73" s="501" t="s">
        <v>251</v>
      </c>
      <c r="K73" s="561"/>
      <c r="L73" s="432"/>
      <c r="M73" s="322" t="s">
        <v>509</v>
      </c>
      <c r="N73" s="444"/>
    </row>
    <row r="74" spans="1:14" ht="22.5">
      <c r="A74" s="433"/>
      <c r="B74" s="433"/>
      <c r="F74" s="326" t="s">
        <v>745</v>
      </c>
      <c r="G74" s="504" t="s">
        <v>376</v>
      </c>
      <c r="H74" s="501" t="s">
        <v>519</v>
      </c>
      <c r="I74" s="510"/>
      <c r="J74" s="510"/>
      <c r="K74" s="561"/>
      <c r="L74" s="432"/>
      <c r="M74" s="322" t="s">
        <v>747</v>
      </c>
      <c r="N74" s="444"/>
    </row>
    <row r="75" spans="1:14" ht="22.5">
      <c r="A75" s="433"/>
      <c r="B75" s="433"/>
      <c r="F75" s="567" t="s">
        <v>746</v>
      </c>
      <c r="G75" s="504" t="s">
        <v>378</v>
      </c>
      <c r="H75" s="501" t="s">
        <v>519</v>
      </c>
      <c r="I75" s="510"/>
      <c r="J75" s="510"/>
      <c r="K75" s="561"/>
      <c r="L75" s="432"/>
      <c r="M75" s="322" t="s">
        <v>748</v>
      </c>
      <c r="N75" s="444"/>
    </row>
    <row r="76" spans="1:14" ht="18.75" hidden="1">
      <c r="A76" s="433"/>
      <c r="B76" s="865" t="s">
        <v>744</v>
      </c>
      <c r="F76" s="326" t="str">
        <f>B76</f>
        <v>9.16</v>
      </c>
      <c r="G76" s="509"/>
      <c r="H76" s="709"/>
      <c r="I76" s="501" t="s">
        <v>251</v>
      </c>
      <c r="J76" s="501" t="s">
        <v>251</v>
      </c>
      <c r="K76" s="561"/>
      <c r="L76" s="432"/>
      <c r="M76" s="322"/>
      <c r="N76" s="444"/>
    </row>
    <row r="77" spans="1:14" ht="18.75" hidden="1">
      <c r="A77" s="433"/>
      <c r="B77" s="865"/>
      <c r="F77" s="333" t="str">
        <f>B76&amp;".1"</f>
        <v>9.16.1</v>
      </c>
      <c r="G77" s="504" t="s">
        <v>376</v>
      </c>
      <c r="H77" s="333" t="str">
        <f>IF(H76="","x",H76)</f>
        <v>x</v>
      </c>
      <c r="I77" s="510"/>
      <c r="J77" s="510"/>
      <c r="K77" s="561"/>
      <c r="L77" s="432"/>
      <c r="M77" s="322"/>
      <c r="N77" s="444"/>
    </row>
    <row r="78" spans="1:14" ht="18.75" hidden="1">
      <c r="A78" s="433"/>
      <c r="B78" s="865"/>
      <c r="F78" s="333" t="str">
        <f>B76&amp;".2"</f>
        <v>9.16.2</v>
      </c>
      <c r="G78" s="504" t="s">
        <v>378</v>
      </c>
      <c r="H78" s="333" t="str">
        <f>IF(H76="","x",H76)</f>
        <v>x</v>
      </c>
      <c r="I78" s="510"/>
      <c r="J78" s="510"/>
      <c r="K78" s="561"/>
      <c r="L78" s="432"/>
      <c r="M78" s="322"/>
      <c r="N78" s="444"/>
    </row>
    <row r="79" spans="1:14" ht="18.75">
      <c r="F79" s="493"/>
      <c r="G79" s="492" t="s">
        <v>410</v>
      </c>
      <c r="H79" s="492"/>
      <c r="I79" s="491"/>
      <c r="J79" s="491"/>
      <c r="K79" s="560"/>
      <c r="L79" s="432"/>
      <c r="M79" s="322"/>
      <c r="N79" s="444"/>
    </row>
    <row r="80" spans="1:14" ht="22.5">
      <c r="B80" s="15" t="s">
        <v>411</v>
      </c>
      <c r="F80" s="415" t="s">
        <v>350</v>
      </c>
      <c r="G80" s="416" t="s">
        <v>510</v>
      </c>
      <c r="H80" s="506" t="s">
        <v>251</v>
      </c>
      <c r="I80" s="398" t="s">
        <v>251</v>
      </c>
      <c r="J80" s="398" t="s">
        <v>251</v>
      </c>
      <c r="K80" s="562"/>
      <c r="L80" s="432"/>
      <c r="M80" s="322"/>
      <c r="N80" s="444"/>
    </row>
    <row r="81" spans="1:14" ht="22.5">
      <c r="B81" s="865" t="s">
        <v>412</v>
      </c>
      <c r="F81" s="415" t="str">
        <f>B81</f>
        <v>10.0</v>
      </c>
      <c r="G81" s="434" t="s">
        <v>511</v>
      </c>
      <c r="H81" s="398" t="s">
        <v>418</v>
      </c>
      <c r="I81" s="418">
        <f>SUM(I82:I85)</f>
        <v>0</v>
      </c>
      <c r="J81" s="418">
        <f>SUM(J82:J85)</f>
        <v>0</v>
      </c>
      <c r="K81" s="562"/>
      <c r="L81" s="432"/>
      <c r="M81" s="322" t="s">
        <v>512</v>
      </c>
      <c r="N81" s="444"/>
    </row>
    <row r="82" spans="1:14" ht="18.75">
      <c r="B82" s="865"/>
      <c r="F82" s="429" t="str">
        <f>B81&amp;".1"</f>
        <v>10.0.1</v>
      </c>
      <c r="G82" s="435" t="s">
        <v>57</v>
      </c>
      <c r="H82" s="398" t="s">
        <v>418</v>
      </c>
      <c r="I82" s="418">
        <f t="shared" ref="I82:J85" si="0">SUMIF($G$86:$G$96,$G82,I$86:I$96)</f>
        <v>0</v>
      </c>
      <c r="J82" s="418">
        <f t="shared" si="0"/>
        <v>0</v>
      </c>
      <c r="K82" s="562"/>
      <c r="L82" s="432"/>
      <c r="M82" s="322" t="s">
        <v>514</v>
      </c>
      <c r="N82" s="444"/>
    </row>
    <row r="83" spans="1:14" ht="18.75">
      <c r="B83" s="865"/>
      <c r="F83" s="429" t="str">
        <f>B81&amp;".2"</f>
        <v>10.0.2</v>
      </c>
      <c r="G83" s="435" t="s">
        <v>58</v>
      </c>
      <c r="H83" s="398" t="s">
        <v>418</v>
      </c>
      <c r="I83" s="418">
        <f t="shared" si="0"/>
        <v>0</v>
      </c>
      <c r="J83" s="418">
        <f t="shared" si="0"/>
        <v>0</v>
      </c>
      <c r="K83" s="562"/>
      <c r="L83" s="432"/>
      <c r="M83" s="322" t="s">
        <v>515</v>
      </c>
      <c r="N83" s="444"/>
    </row>
    <row r="84" spans="1:14" ht="18.75">
      <c r="B84" s="865"/>
      <c r="F84" s="429" t="str">
        <f>B81&amp;".3"</f>
        <v>10.0.3</v>
      </c>
      <c r="G84" s="435" t="s">
        <v>59</v>
      </c>
      <c r="H84" s="398" t="s">
        <v>418</v>
      </c>
      <c r="I84" s="418">
        <f t="shared" si="0"/>
        <v>0</v>
      </c>
      <c r="J84" s="418">
        <f t="shared" si="0"/>
        <v>0</v>
      </c>
      <c r="K84" s="562"/>
      <c r="L84" s="432"/>
      <c r="M84" s="322" t="s">
        <v>516</v>
      </c>
      <c r="N84" s="444"/>
    </row>
    <row r="85" spans="1:14" ht="18.75">
      <c r="B85" s="865"/>
      <c r="F85" s="429" t="str">
        <f>B81&amp;".4"</f>
        <v>10.0.4</v>
      </c>
      <c r="G85" s="435" t="s">
        <v>60</v>
      </c>
      <c r="H85" s="398" t="s">
        <v>418</v>
      </c>
      <c r="I85" s="418">
        <f t="shared" si="0"/>
        <v>0</v>
      </c>
      <c r="J85" s="418">
        <f t="shared" si="0"/>
        <v>0</v>
      </c>
      <c r="K85" s="562"/>
      <c r="L85" s="432"/>
      <c r="M85" s="322" t="s">
        <v>517</v>
      </c>
      <c r="N85" s="444"/>
    </row>
    <row r="86" spans="1:14" ht="45" hidden="1">
      <c r="B86" s="865" t="s">
        <v>412</v>
      </c>
      <c r="F86" s="415" t="str">
        <f>B86</f>
        <v>10.0</v>
      </c>
      <c r="G86" s="511"/>
      <c r="H86" s="398" t="s">
        <v>418</v>
      </c>
      <c r="I86" s="418">
        <f>SUM(I87:I90)</f>
        <v>0</v>
      </c>
      <c r="J86" s="418">
        <f>SUM(J87:J90)</f>
        <v>0</v>
      </c>
      <c r="K86" s="562">
        <f>G86</f>
        <v>0</v>
      </c>
      <c r="L86" s="432"/>
      <c r="M86" s="322" t="s">
        <v>513</v>
      </c>
      <c r="N86" s="444"/>
    </row>
    <row r="87" spans="1:14" ht="18.75" hidden="1">
      <c r="A87" s="343"/>
      <c r="B87" s="865"/>
      <c r="F87" s="429" t="str">
        <f>B86&amp;".1"</f>
        <v>10.0.1</v>
      </c>
      <c r="G87" s="507" t="s">
        <v>57</v>
      </c>
      <c r="H87" s="398" t="s">
        <v>418</v>
      </c>
      <c r="I87" s="484"/>
      <c r="J87" s="484"/>
      <c r="K87" s="562"/>
      <c r="L87" s="432"/>
      <c r="M87" s="322"/>
      <c r="N87" s="444"/>
    </row>
    <row r="88" spans="1:14" ht="18.75" hidden="1">
      <c r="B88" s="865"/>
      <c r="F88" s="429" t="str">
        <f>B86&amp;".2"</f>
        <v>10.0.2</v>
      </c>
      <c r="G88" s="507" t="s">
        <v>58</v>
      </c>
      <c r="H88" s="398" t="s">
        <v>418</v>
      </c>
      <c r="I88" s="484"/>
      <c r="J88" s="484"/>
      <c r="K88" s="562"/>
      <c r="L88" s="432"/>
      <c r="M88" s="322"/>
      <c r="N88" s="444"/>
    </row>
    <row r="89" spans="1:14" ht="18.75" hidden="1">
      <c r="B89" s="865"/>
      <c r="F89" s="429" t="str">
        <f>B86&amp;".3"</f>
        <v>10.0.3</v>
      </c>
      <c r="G89" s="507" t="s">
        <v>59</v>
      </c>
      <c r="H89" s="398" t="s">
        <v>418</v>
      </c>
      <c r="I89" s="484"/>
      <c r="J89" s="484"/>
      <c r="K89" s="562"/>
      <c r="L89" s="432"/>
      <c r="M89" s="322"/>
      <c r="N89" s="444"/>
    </row>
    <row r="90" spans="1:14" ht="18.75" hidden="1">
      <c r="B90" s="865"/>
      <c r="F90" s="429" t="str">
        <f>B86&amp;".4"</f>
        <v>10.0.4</v>
      </c>
      <c r="G90" s="507" t="s">
        <v>60</v>
      </c>
      <c r="H90" s="398" t="s">
        <v>418</v>
      </c>
      <c r="I90" s="484"/>
      <c r="J90" s="484"/>
      <c r="K90" s="562"/>
      <c r="L90" s="432"/>
      <c r="M90" s="322"/>
      <c r="N90" s="444"/>
    </row>
    <row r="91" spans="1:14" ht="45">
      <c r="B91" s="865" t="s">
        <v>413</v>
      </c>
      <c r="E91" s="169"/>
      <c r="F91" s="415" t="str">
        <f>B91</f>
        <v>10.1</v>
      </c>
      <c r="G91" s="511"/>
      <c r="H91" s="398" t="s">
        <v>418</v>
      </c>
      <c r="I91" s="418">
        <f>SUM(I92:I95)</f>
        <v>0</v>
      </c>
      <c r="J91" s="418">
        <f>SUM(J92:J95)</f>
        <v>0</v>
      </c>
      <c r="K91" s="563">
        <f>G91</f>
        <v>0</v>
      </c>
      <c r="L91" s="508"/>
      <c r="M91" s="519" t="s">
        <v>513</v>
      </c>
      <c r="N91" s="444"/>
    </row>
    <row r="92" spans="1:14" ht="18.75">
      <c r="B92" s="865"/>
      <c r="F92" s="429" t="str">
        <f>B91&amp;".1"</f>
        <v>10.1.1</v>
      </c>
      <c r="G92" s="507" t="s">
        <v>57</v>
      </c>
      <c r="H92" s="398" t="s">
        <v>418</v>
      </c>
      <c r="I92" s="484"/>
      <c r="J92" s="484"/>
      <c r="K92" s="562"/>
      <c r="L92" s="432"/>
      <c r="M92" s="322"/>
      <c r="N92" s="444"/>
    </row>
    <row r="93" spans="1:14" ht="18.75">
      <c r="B93" s="865"/>
      <c r="F93" s="429" t="str">
        <f>B91&amp;".2"</f>
        <v>10.1.2</v>
      </c>
      <c r="G93" s="507" t="s">
        <v>58</v>
      </c>
      <c r="H93" s="398" t="s">
        <v>418</v>
      </c>
      <c r="I93" s="484"/>
      <c r="J93" s="484"/>
      <c r="K93" s="562"/>
      <c r="L93" s="432"/>
      <c r="M93" s="322"/>
      <c r="N93" s="444"/>
    </row>
    <row r="94" spans="1:14" ht="18.75">
      <c r="B94" s="865"/>
      <c r="F94" s="429" t="str">
        <f>B91&amp;".3"</f>
        <v>10.1.3</v>
      </c>
      <c r="G94" s="507" t="s">
        <v>59</v>
      </c>
      <c r="H94" s="398" t="s">
        <v>418</v>
      </c>
      <c r="I94" s="484"/>
      <c r="J94" s="484"/>
      <c r="K94" s="562"/>
      <c r="L94" s="432"/>
      <c r="M94" s="322"/>
      <c r="N94" s="444"/>
    </row>
    <row r="95" spans="1:14" ht="18.75">
      <c r="B95" s="865"/>
      <c r="F95" s="429" t="str">
        <f>B91&amp;".4"</f>
        <v>10.1.4</v>
      </c>
      <c r="G95" s="507" t="s">
        <v>60</v>
      </c>
      <c r="H95" s="398" t="s">
        <v>418</v>
      </c>
      <c r="I95" s="484"/>
      <c r="J95" s="484"/>
      <c r="K95" s="562"/>
      <c r="L95" s="432"/>
      <c r="M95" s="322"/>
      <c r="N95" s="444"/>
    </row>
    <row r="96" spans="1:14" ht="18.75">
      <c r="F96" s="431"/>
      <c r="G96" s="424" t="s">
        <v>368</v>
      </c>
      <c r="H96" s="424"/>
      <c r="I96" s="425"/>
      <c r="J96" s="425"/>
      <c r="K96" s="564"/>
      <c r="L96" s="432"/>
      <c r="M96" s="322"/>
      <c r="N96" s="444"/>
    </row>
    <row r="97" spans="1:14" ht="3" customHeight="1">
      <c r="F97" s="87"/>
      <c r="G97" s="87"/>
      <c r="H97" s="87"/>
      <c r="I97" s="87"/>
      <c r="J97" s="436"/>
      <c r="N97" s="456"/>
    </row>
    <row r="98" spans="1:14" ht="18.75">
      <c r="F98" s="488">
        <v>1</v>
      </c>
      <c r="G98" s="899" t="s">
        <v>705</v>
      </c>
      <c r="H98" s="899"/>
      <c r="I98" s="899"/>
      <c r="J98" s="899"/>
      <c r="K98" s="899"/>
      <c r="L98" s="899"/>
      <c r="M98" s="899"/>
      <c r="N98" s="456"/>
    </row>
    <row r="99" spans="1:14" s="631" customFormat="1" ht="27" customHeight="1">
      <c r="A99" s="635"/>
      <c r="B99" s="636"/>
      <c r="C99" s="635"/>
      <c r="D99" s="635"/>
      <c r="F99" s="488"/>
      <c r="G99" s="899" t="s">
        <v>706</v>
      </c>
      <c r="H99" s="899"/>
      <c r="I99" s="899"/>
      <c r="J99" s="899"/>
      <c r="K99" s="899"/>
      <c r="L99" s="899"/>
      <c r="M99" s="899"/>
      <c r="N99" s="456"/>
    </row>
    <row r="100" spans="1:14" ht="18.75">
      <c r="F100" s="489">
        <v>2</v>
      </c>
      <c r="G100" s="898" t="s">
        <v>470</v>
      </c>
      <c r="H100" s="898"/>
      <c r="I100" s="898"/>
      <c r="J100" s="898"/>
      <c r="K100" s="898"/>
      <c r="L100" s="898"/>
      <c r="M100" s="898"/>
      <c r="N100" s="456"/>
    </row>
  </sheetData>
  <sheetProtection password="FA9C" sheet="1" objects="1" scenarios="1" formatColumns="0" formatRows="0"/>
  <mergeCells count="16">
    <mergeCell ref="F5:I5"/>
    <mergeCell ref="G100:M100"/>
    <mergeCell ref="G98:M98"/>
    <mergeCell ref="I8:K8"/>
    <mergeCell ref="M7:M9"/>
    <mergeCell ref="F7:L7"/>
    <mergeCell ref="G99:M99"/>
    <mergeCell ref="B86:B90"/>
    <mergeCell ref="B91:B95"/>
    <mergeCell ref="F8:F9"/>
    <mergeCell ref="G8:G9"/>
    <mergeCell ref="H8:H9"/>
    <mergeCell ref="B20:B22"/>
    <mergeCell ref="B76:B78"/>
    <mergeCell ref="B81:B85"/>
    <mergeCell ref="B23:B25"/>
  </mergeCells>
  <dataValidations xWindow="395" yWindow="694" count="9">
    <dataValidation type="list" operator="lessThanOrEqual" allowBlank="1" showInputMessage="1" showErrorMessage="1" errorTitle="Ошибка" error="Выберите значение из списка!" sqref="G21">
      <formula1>source_of_funding</formula1>
    </dataValidation>
    <dataValidation type="textLength" operator="lessThanOrEqual" allowBlank="1" showInputMessage="1" showErrorMessage="1" errorTitle="Ошибка" error="Допускается ввод не более 900 символов!" sqref="G76:H76 I15:I16 I11:J11">
      <formula1>900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I12:I13 I17:J18"/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I14">
      <formula1>"a"</formula1>
    </dataValidation>
    <dataValidation type="whole" allowBlank="1" showInputMessage="1" showErrorMessage="1" errorTitle="Ошибка" error="Введите год с 2000 по 2030!" prompt="Укажите год реализации инвестиционной программы/мероприятия" sqref="G23 G20">
      <formula1>2000</formula1>
      <formula2>2030</formula2>
    </dataValidation>
    <dataValidation type="list" operator="lessThanOrEqual" allowBlank="1" showInputMessage="1" showErrorMessage="1" errorTitle="Ошибка" error="Выберите значение из списка!" prompt="Укажите источник финансирования" sqref="G91 G86 G24">
      <formula1>source_of_funding</formula1>
    </dataValidation>
    <dataValidation type="decimal" allowBlank="1" showErrorMessage="1" errorTitle="Ошибка" error="Допускается ввод только неотрицательных чисел!" sqref="I87:J90 I41:I42 I65:I66 I21:J21 I71:J72 I74:J75 I68:J69 I29:J30 I35:J36 I32:J33 I92:J95 I59:I60 I62:I63 I24:J24">
      <formula1>0</formula1>
      <formula2>9.99999999999999E+23</formula2>
    </dataValidation>
    <dataValidation type="decimal" allowBlank="1" showInputMessage="1" showErrorMessage="1" error="Введите значение от 0 до 100%" sqref="I38:J39 J41:J42 I44:J45 I47:J48 I50:J51 I53:J54 I56:J57 J59:J60 J62:J63 J65:J66">
      <formula1>0</formula1>
      <formula2>100</formula2>
    </dataValidation>
    <dataValidation type="decimal" allowBlank="1" showErrorMessage="1" errorTitle="Ошибка" error="Допускается ввод только действительных чисел!" sqref="I77:J78">
      <formula1>-9.99999999999999E+23</formula1>
      <formula2>9.99999999999999E+23</formula2>
    </dataValidation>
  </dataValidations>
  <pageMargins left="0.7" right="0.7" top="0.75" bottom="0.75" header="0.3" footer="0.3"/>
  <pageSetup paperSize="9" orientation="portrait" r:id="rId1"/>
  <drawing r:id="rId2"/>
  <legacyDrawing r:id="rId3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4">
    <tabColor theme="0" tint="-0.249977111117893"/>
  </sheetPr>
  <dimension ref="A1:U44"/>
  <sheetViews>
    <sheetView showGridLines="0" topLeftCell="C4" zoomScaleNormal="100" workbookViewId="0"/>
  </sheetViews>
  <sheetFormatPr defaultColWidth="10.5703125" defaultRowHeight="15"/>
  <cols>
    <col min="1" max="1" width="9.140625" style="633" hidden="1" customWidth="1"/>
    <col min="2" max="2" width="9.140625" style="631" hidden="1" customWidth="1"/>
    <col min="3" max="3" width="3.7109375" style="52" customWidth="1"/>
    <col min="4" max="4" width="9.7109375" style="631" customWidth="1"/>
    <col min="5" max="5" width="37.7109375" style="631" customWidth="1"/>
    <col min="6" max="6" width="66.85546875" style="631" customWidth="1"/>
    <col min="7" max="7" width="116" style="631" customWidth="1"/>
    <col min="8" max="8" width="93.42578125" style="635" customWidth="1"/>
    <col min="9" max="17" width="10.5703125" style="631"/>
    <col min="18" max="18" width="10.5703125" style="245"/>
    <col min="19" max="16384" width="10.5703125" style="631"/>
  </cols>
  <sheetData>
    <row r="1" spans="1:21" s="635" customFormat="1" ht="15" hidden="1" customHeight="1">
      <c r="C1" s="233"/>
      <c r="G1" s="635">
        <v>4</v>
      </c>
      <c r="R1" s="246"/>
    </row>
    <row r="2" spans="1:21" s="635" customFormat="1" ht="15" hidden="1" customHeight="1">
      <c r="C2" s="233"/>
      <c r="R2" s="246"/>
    </row>
    <row r="3" spans="1:21" s="635" customFormat="1" ht="15" hidden="1" customHeight="1">
      <c r="C3" s="233"/>
      <c r="R3" s="246"/>
    </row>
    <row r="4" spans="1:21" ht="11.25" customHeight="1">
      <c r="C4" s="86"/>
      <c r="D4" s="474"/>
      <c r="E4" s="474"/>
      <c r="F4" s="474"/>
      <c r="G4" s="474"/>
    </row>
    <row r="5" spans="1:21" ht="22.5" customHeight="1">
      <c r="C5" s="86"/>
      <c r="D5" s="856" t="s">
        <v>244</v>
      </c>
      <c r="E5" s="856"/>
      <c r="F5" s="856"/>
      <c r="G5" s="856"/>
      <c r="H5" s="235"/>
    </row>
    <row r="6" spans="1:21" s="392" customFormat="1" ht="0.95" customHeight="1">
      <c r="A6" s="393"/>
      <c r="C6" s="708"/>
      <c r="D6" s="857"/>
      <c r="E6" s="857"/>
      <c r="F6" s="857"/>
      <c r="G6" s="857"/>
      <c r="H6" s="526"/>
    </row>
    <row r="7" spans="1:21" s="714" customFormat="1">
      <c r="D7" s="350"/>
      <c r="E7" s="315"/>
      <c r="F7" s="315"/>
      <c r="G7" s="315"/>
      <c r="U7" s="252"/>
    </row>
    <row r="8" spans="1:21" s="71" customFormat="1">
      <c r="C8" s="134">
        <v>22</v>
      </c>
      <c r="D8" s="858" t="s">
        <v>236</v>
      </c>
      <c r="E8" s="859"/>
      <c r="F8" s="859"/>
      <c r="G8" s="860"/>
      <c r="U8" s="257"/>
    </row>
    <row r="9" spans="1:21" ht="11.25" customHeight="1">
      <c r="D9" s="861" t="s">
        <v>225</v>
      </c>
      <c r="E9" s="861"/>
      <c r="F9" s="861"/>
      <c r="G9" s="862" t="s">
        <v>226</v>
      </c>
    </row>
    <row r="10" spans="1:21" ht="11.25" customHeight="1">
      <c r="A10" s="633" t="s">
        <v>459</v>
      </c>
      <c r="D10" s="730" t="s">
        <v>25</v>
      </c>
      <c r="E10" s="328"/>
      <c r="F10" s="329" t="s">
        <v>215</v>
      </c>
      <c r="G10" s="863"/>
    </row>
    <row r="11" spans="1:21" ht="12" customHeight="1">
      <c r="D11" s="346" t="s">
        <v>26</v>
      </c>
      <c r="E11" s="330">
        <v>2</v>
      </c>
      <c r="F11" s="331">
        <v>3</v>
      </c>
      <c r="G11" s="332">
        <v>4</v>
      </c>
    </row>
    <row r="12" spans="1:21">
      <c r="D12" s="727">
        <v>1</v>
      </c>
      <c r="E12" s="334" t="s">
        <v>245</v>
      </c>
      <c r="F12" s="352" t="str">
        <f>IF(form_up_date="","",form_up_date)</f>
        <v>15.04.2019</v>
      </c>
      <c r="G12" s="354" t="s">
        <v>246</v>
      </c>
    </row>
    <row r="13" spans="1:21" ht="45">
      <c r="D13" s="727" t="s">
        <v>257</v>
      </c>
      <c r="E13" s="334" t="s">
        <v>247</v>
      </c>
      <c r="F13" s="352" t="s">
        <v>2297</v>
      </c>
      <c r="G13" s="335" t="s">
        <v>318</v>
      </c>
    </row>
    <row r="14" spans="1:21" ht="22.5">
      <c r="D14" s="727" t="s">
        <v>258</v>
      </c>
      <c r="E14" s="334" t="s">
        <v>248</v>
      </c>
      <c r="F14" s="352" t="s">
        <v>769</v>
      </c>
      <c r="G14" s="354" t="s">
        <v>249</v>
      </c>
    </row>
    <row r="15" spans="1:21" ht="22.5">
      <c r="D15" s="727" t="s">
        <v>259</v>
      </c>
      <c r="E15" s="334" t="s">
        <v>250</v>
      </c>
      <c r="F15" s="353" t="s">
        <v>251</v>
      </c>
      <c r="G15" s="335"/>
    </row>
    <row r="16" spans="1:21">
      <c r="D16" s="333" t="str">
        <f>D15&amp;".1"</f>
        <v>4.1.1</v>
      </c>
      <c r="E16" s="336" t="s">
        <v>3</v>
      </c>
      <c r="F16" s="352" t="str">
        <f>IF(region_name="","",region_name)</f>
        <v>Ростовская область</v>
      </c>
      <c r="G16" s="354" t="s">
        <v>252</v>
      </c>
    </row>
    <row r="17" spans="1:21" ht="22.5">
      <c r="D17" s="727" t="s">
        <v>260</v>
      </c>
      <c r="E17" s="337" t="s">
        <v>253</v>
      </c>
      <c r="F17" s="352" t="s">
        <v>1589</v>
      </c>
      <c r="G17" s="355" t="s">
        <v>254</v>
      </c>
    </row>
    <row r="18" spans="1:21" ht="56.25">
      <c r="D18" s="727" t="s">
        <v>261</v>
      </c>
      <c r="E18" s="338" t="s">
        <v>255</v>
      </c>
      <c r="F18" s="352" t="s">
        <v>2301</v>
      </c>
      <c r="G18" s="345" t="s">
        <v>317</v>
      </c>
    </row>
    <row r="19" spans="1:21" s="714" customFormat="1">
      <c r="D19" s="350"/>
      <c r="E19" s="315"/>
      <c r="F19" s="315"/>
      <c r="G19" s="315"/>
      <c r="U19" s="252"/>
    </row>
    <row r="20" spans="1:21" s="71" customFormat="1">
      <c r="C20" s="134">
        <v>25</v>
      </c>
      <c r="D20" s="858" t="s">
        <v>236</v>
      </c>
      <c r="E20" s="859"/>
      <c r="F20" s="859"/>
      <c r="G20" s="860"/>
      <c r="U20" s="257"/>
    </row>
    <row r="21" spans="1:21" ht="11.25" customHeight="1">
      <c r="D21" s="861" t="s">
        <v>225</v>
      </c>
      <c r="E21" s="861"/>
      <c r="F21" s="861"/>
      <c r="G21" s="862" t="s">
        <v>226</v>
      </c>
    </row>
    <row r="22" spans="1:21" ht="11.25" customHeight="1">
      <c r="A22" s="633" t="s">
        <v>459</v>
      </c>
      <c r="D22" s="730" t="s">
        <v>25</v>
      </c>
      <c r="E22" s="328"/>
      <c r="F22" s="329" t="s">
        <v>215</v>
      </c>
      <c r="G22" s="863"/>
    </row>
    <row r="23" spans="1:21" ht="12" customHeight="1">
      <c r="D23" s="346" t="s">
        <v>26</v>
      </c>
      <c r="E23" s="330">
        <v>2</v>
      </c>
      <c r="F23" s="331">
        <v>3</v>
      </c>
      <c r="G23" s="332">
        <v>4</v>
      </c>
    </row>
    <row r="24" spans="1:21">
      <c r="D24" s="727">
        <v>1</v>
      </c>
      <c r="E24" s="334" t="s">
        <v>245</v>
      </c>
      <c r="F24" s="352" t="str">
        <f>IF(form_up_date="","",form_up_date)</f>
        <v>15.04.2019</v>
      </c>
      <c r="G24" s="354" t="s">
        <v>246</v>
      </c>
    </row>
    <row r="25" spans="1:21" ht="45">
      <c r="D25" s="727" t="s">
        <v>257</v>
      </c>
      <c r="E25" s="334" t="s">
        <v>247</v>
      </c>
      <c r="F25" s="352" t="s">
        <v>2297</v>
      </c>
      <c r="G25" s="335" t="s">
        <v>318</v>
      </c>
    </row>
    <row r="26" spans="1:21" ht="22.5">
      <c r="D26" s="727" t="s">
        <v>258</v>
      </c>
      <c r="E26" s="334" t="s">
        <v>248</v>
      </c>
      <c r="F26" s="352" t="s">
        <v>2295</v>
      </c>
      <c r="G26" s="354" t="s">
        <v>249</v>
      </c>
    </row>
    <row r="27" spans="1:21" ht="22.5">
      <c r="D27" s="727" t="s">
        <v>259</v>
      </c>
      <c r="E27" s="334" t="s">
        <v>250</v>
      </c>
      <c r="F27" s="353" t="s">
        <v>251</v>
      </c>
      <c r="G27" s="335"/>
    </row>
    <row r="28" spans="1:21">
      <c r="D28" s="333" t="str">
        <f>D27&amp;".1"</f>
        <v>4.1.1</v>
      </c>
      <c r="E28" s="336" t="s">
        <v>3</v>
      </c>
      <c r="F28" s="352" t="str">
        <f>IF(region_name="","",region_name)</f>
        <v>Ростовская область</v>
      </c>
      <c r="G28" s="354" t="s">
        <v>252</v>
      </c>
    </row>
    <row r="29" spans="1:21" ht="22.5">
      <c r="D29" s="727" t="s">
        <v>260</v>
      </c>
      <c r="E29" s="337" t="s">
        <v>253</v>
      </c>
      <c r="F29" s="352" t="s">
        <v>1589</v>
      </c>
      <c r="G29" s="355" t="s">
        <v>254</v>
      </c>
    </row>
    <row r="30" spans="1:21" ht="56.25">
      <c r="D30" s="727" t="s">
        <v>261</v>
      </c>
      <c r="E30" s="338" t="s">
        <v>255</v>
      </c>
      <c r="F30" s="352" t="s">
        <v>2301</v>
      </c>
      <c r="G30" s="345" t="s">
        <v>317</v>
      </c>
    </row>
    <row r="31" spans="1:21" s="714" customFormat="1">
      <c r="D31" s="350"/>
      <c r="E31" s="315"/>
      <c r="F31" s="315"/>
      <c r="G31" s="315"/>
      <c r="U31" s="252"/>
    </row>
    <row r="32" spans="1:21" s="71" customFormat="1">
      <c r="C32" s="134">
        <v>28</v>
      </c>
      <c r="D32" s="858" t="s">
        <v>236</v>
      </c>
      <c r="E32" s="859"/>
      <c r="F32" s="859"/>
      <c r="G32" s="860"/>
      <c r="U32" s="257"/>
    </row>
    <row r="33" spans="1:7" ht="11.25" customHeight="1">
      <c r="D33" s="861" t="s">
        <v>225</v>
      </c>
      <c r="E33" s="861"/>
      <c r="F33" s="861"/>
      <c r="G33" s="862" t="s">
        <v>226</v>
      </c>
    </row>
    <row r="34" spans="1:7" ht="11.25" customHeight="1">
      <c r="A34" s="633" t="s">
        <v>459</v>
      </c>
      <c r="D34" s="730" t="s">
        <v>25</v>
      </c>
      <c r="E34" s="328"/>
      <c r="F34" s="329" t="s">
        <v>215</v>
      </c>
      <c r="G34" s="863"/>
    </row>
    <row r="35" spans="1:7" ht="12" customHeight="1">
      <c r="D35" s="346" t="s">
        <v>26</v>
      </c>
      <c r="E35" s="330">
        <v>2</v>
      </c>
      <c r="F35" s="331">
        <v>3</v>
      </c>
      <c r="G35" s="332">
        <v>4</v>
      </c>
    </row>
    <row r="36" spans="1:7">
      <c r="D36" s="727">
        <v>1</v>
      </c>
      <c r="E36" s="334" t="s">
        <v>245</v>
      </c>
      <c r="F36" s="352" t="str">
        <f>IF(form_up_date="","",form_up_date)</f>
        <v>15.04.2019</v>
      </c>
      <c r="G36" s="354" t="s">
        <v>246</v>
      </c>
    </row>
    <row r="37" spans="1:7" ht="45">
      <c r="D37" s="727" t="s">
        <v>257</v>
      </c>
      <c r="E37" s="334" t="s">
        <v>247</v>
      </c>
      <c r="F37" s="352" t="s">
        <v>2297</v>
      </c>
      <c r="G37" s="335" t="s">
        <v>318</v>
      </c>
    </row>
    <row r="38" spans="1:7" ht="22.5">
      <c r="D38" s="727" t="s">
        <v>258</v>
      </c>
      <c r="E38" s="334" t="s">
        <v>248</v>
      </c>
      <c r="F38" s="352" t="s">
        <v>2293</v>
      </c>
      <c r="G38" s="354" t="s">
        <v>249</v>
      </c>
    </row>
    <row r="39" spans="1:7" ht="22.5">
      <c r="D39" s="727" t="s">
        <v>259</v>
      </c>
      <c r="E39" s="334" t="s">
        <v>250</v>
      </c>
      <c r="F39" s="353" t="s">
        <v>251</v>
      </c>
      <c r="G39" s="335"/>
    </row>
    <row r="40" spans="1:7">
      <c r="D40" s="333" t="str">
        <f>D39&amp;".1"</f>
        <v>4.1.1</v>
      </c>
      <c r="E40" s="336" t="s">
        <v>3</v>
      </c>
      <c r="F40" s="352" t="str">
        <f>IF(region_name="","",region_name)</f>
        <v>Ростовская область</v>
      </c>
      <c r="G40" s="354" t="s">
        <v>252</v>
      </c>
    </row>
    <row r="41" spans="1:7" ht="22.5">
      <c r="D41" s="727" t="s">
        <v>260</v>
      </c>
      <c r="E41" s="337" t="s">
        <v>253</v>
      </c>
      <c r="F41" s="352" t="s">
        <v>1589</v>
      </c>
      <c r="G41" s="355" t="s">
        <v>254</v>
      </c>
    </row>
    <row r="42" spans="1:7" ht="56.25">
      <c r="D42" s="727" t="s">
        <v>261</v>
      </c>
      <c r="E42" s="338" t="s">
        <v>255</v>
      </c>
      <c r="F42" s="352" t="s">
        <v>2301</v>
      </c>
      <c r="G42" s="345" t="s">
        <v>317</v>
      </c>
    </row>
    <row r="43" spans="1:7">
      <c r="D43" s="339"/>
      <c r="E43" s="340"/>
      <c r="F43" s="341"/>
      <c r="G43" s="342"/>
    </row>
    <row r="44" spans="1:7">
      <c r="D44" s="343"/>
      <c r="E44" s="855" t="s">
        <v>256</v>
      </c>
      <c r="F44" s="855"/>
      <c r="G44" s="344"/>
    </row>
  </sheetData>
  <sheetProtection password="FA9C" sheet="1" objects="1" scenarios="1" formatColumns="0" formatRows="0"/>
  <mergeCells count="12">
    <mergeCell ref="E44:F44"/>
    <mergeCell ref="D5:G5"/>
    <mergeCell ref="D6:G6"/>
    <mergeCell ref="D8:G8"/>
    <mergeCell ref="D9:F9"/>
    <mergeCell ref="G9:G10"/>
    <mergeCell ref="D20:G20"/>
    <mergeCell ref="D21:F21"/>
    <mergeCell ref="G21:G22"/>
    <mergeCell ref="D32:G32"/>
    <mergeCell ref="D33:F33"/>
    <mergeCell ref="G33:G34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G43:G44">
      <formula1>900</formula1>
    </dataValidation>
  </dataValidations>
  <pageMargins left="0.7" right="0.7" top="0.75" bottom="0.75" header="0.3" footer="0.3"/>
  <pageSetup paperSize="9" orientation="portrait" horizontalDpi="4294967293" verticalDpi="0" r:id="rId1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3">
    <pageSetUpPr fitToPage="1"/>
  </sheetPr>
  <dimension ref="A1:Q15"/>
  <sheetViews>
    <sheetView showGridLines="0" topLeftCell="C4" zoomScaleNormal="100" workbookViewId="0">
      <selection activeCell="G30" sqref="G30"/>
    </sheetView>
  </sheetViews>
  <sheetFormatPr defaultColWidth="10.5703125" defaultRowHeight="14.25"/>
  <cols>
    <col min="1" max="1" width="9.140625" style="658" hidden="1" customWidth="1"/>
    <col min="2" max="2" width="9.140625" style="635" hidden="1" customWidth="1"/>
    <col min="3" max="3" width="3.7109375" style="659" customWidth="1"/>
    <col min="4" max="4" width="6.28515625" style="631" bestFit="1" customWidth="1"/>
    <col min="5" max="5" width="34.7109375" style="631" customWidth="1"/>
    <col min="6" max="6" width="79" style="631" customWidth="1"/>
    <col min="7" max="7" width="42.28515625" style="631" customWidth="1"/>
    <col min="8" max="8" width="115.7109375" style="631" customWidth="1"/>
    <col min="9" max="9" width="10.5703125" style="631"/>
    <col min="10" max="11" width="10.5703125" style="307"/>
    <col min="12" max="16384" width="10.5703125" style="631"/>
  </cols>
  <sheetData>
    <row r="1" spans="1:17" hidden="1">
      <c r="N1" s="660"/>
      <c r="O1" s="660"/>
      <c r="Q1" s="660"/>
    </row>
    <row r="2" spans="1:17" hidden="1"/>
    <row r="3" spans="1:17" hidden="1"/>
    <row r="4" spans="1:17" ht="3" customHeight="1">
      <c r="C4" s="667"/>
      <c r="D4" s="474"/>
      <c r="E4" s="474"/>
      <c r="F4" s="474"/>
      <c r="G4" s="88"/>
      <c r="H4" s="88"/>
    </row>
    <row r="5" spans="1:17" ht="26.1" customHeight="1">
      <c r="C5" s="667"/>
      <c r="D5" s="903" t="s">
        <v>762</v>
      </c>
      <c r="E5" s="903"/>
      <c r="F5" s="903"/>
      <c r="G5" s="903"/>
      <c r="H5" s="669"/>
    </row>
    <row r="6" spans="1:17" ht="3" customHeight="1">
      <c r="C6" s="667"/>
      <c r="D6" s="474"/>
      <c r="E6" s="574"/>
      <c r="F6" s="574"/>
      <c r="G6" s="397"/>
      <c r="H6" s="668"/>
    </row>
    <row r="7" spans="1:17">
      <c r="C7" s="667"/>
      <c r="D7" s="806" t="s">
        <v>225</v>
      </c>
      <c r="E7" s="806"/>
      <c r="F7" s="806"/>
      <c r="G7" s="806"/>
      <c r="H7" s="904" t="s">
        <v>226</v>
      </c>
    </row>
    <row r="8" spans="1:17">
      <c r="C8" s="667"/>
      <c r="D8" s="637" t="s">
        <v>25</v>
      </c>
      <c r="E8" s="661" t="s">
        <v>243</v>
      </c>
      <c r="F8" s="661" t="s">
        <v>215</v>
      </c>
      <c r="G8" s="661" t="s">
        <v>231</v>
      </c>
      <c r="H8" s="904"/>
    </row>
    <row r="9" spans="1:17" ht="12" customHeight="1">
      <c r="C9" s="667"/>
      <c r="D9" s="89" t="s">
        <v>26</v>
      </c>
      <c r="E9" s="89" t="s">
        <v>0</v>
      </c>
      <c r="F9" s="89" t="s">
        <v>1</v>
      </c>
      <c r="G9" s="89" t="s">
        <v>2</v>
      </c>
      <c r="H9" s="89" t="s">
        <v>12</v>
      </c>
    </row>
    <row r="10" spans="1:17" ht="33.75">
      <c r="A10" s="670"/>
      <c r="C10" s="667"/>
      <c r="D10" s="671" t="s">
        <v>26</v>
      </c>
      <c r="E10" s="537" t="s">
        <v>753</v>
      </c>
      <c r="F10" s="662" t="s">
        <v>2326</v>
      </c>
      <c r="G10" s="770" t="s">
        <v>2328</v>
      </c>
      <c r="H10" s="905" t="s">
        <v>759</v>
      </c>
    </row>
    <row r="11" spans="1:17" ht="45">
      <c r="A11" s="670"/>
      <c r="C11" s="667"/>
      <c r="D11" s="671" t="s">
        <v>0</v>
      </c>
      <c r="E11" s="537" t="s">
        <v>754</v>
      </c>
      <c r="F11" s="662" t="s">
        <v>2329</v>
      </c>
      <c r="G11" s="770" t="s">
        <v>2330</v>
      </c>
      <c r="H11" s="906"/>
    </row>
    <row r="12" spans="1:17" ht="56.25">
      <c r="A12" s="672"/>
      <c r="C12" s="54"/>
      <c r="D12" s="671" t="s">
        <v>1</v>
      </c>
      <c r="E12" s="537" t="s">
        <v>755</v>
      </c>
      <c r="F12" s="662" t="s">
        <v>2327</v>
      </c>
      <c r="G12" s="770" t="s">
        <v>2331</v>
      </c>
      <c r="H12" s="906"/>
      <c r="I12" s="307"/>
      <c r="K12" s="631"/>
    </row>
    <row r="13" spans="1:17" ht="56.25">
      <c r="A13" s="672"/>
      <c r="C13" s="54"/>
      <c r="D13" s="671" t="s">
        <v>2</v>
      </c>
      <c r="E13" s="537" t="s">
        <v>756</v>
      </c>
      <c r="F13" s="662" t="s">
        <v>2327</v>
      </c>
      <c r="G13" s="770" t="s">
        <v>2332</v>
      </c>
      <c r="H13" s="906"/>
      <c r="I13" s="307"/>
      <c r="K13" s="631"/>
    </row>
    <row r="14" spans="1:17" ht="22.5">
      <c r="A14" s="670"/>
      <c r="C14" s="667"/>
      <c r="D14" s="283"/>
      <c r="E14" s="663" t="s">
        <v>757</v>
      </c>
      <c r="F14" s="664"/>
      <c r="G14" s="665"/>
      <c r="H14" s="675" t="s">
        <v>760</v>
      </c>
    </row>
    <row r="15" spans="1:17">
      <c r="D15" s="666"/>
      <c r="E15" s="666"/>
      <c r="F15" s="666"/>
      <c r="G15" s="666"/>
      <c r="H15" s="666"/>
    </row>
  </sheetData>
  <sheetProtection password="FA9C" sheet="1" objects="1" scenarios="1" formatColumns="0" formatRows="0"/>
  <dataConsolidate leftLabels="1" link="1"/>
  <mergeCells count="4">
    <mergeCell ref="D5:G5"/>
    <mergeCell ref="D7:G7"/>
    <mergeCell ref="H7:H8"/>
    <mergeCell ref="H10:H13"/>
  </mergeCells>
  <dataValidations count="2"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, либо ссылку на официальный сайт в сети «Интернет», на котором размещена информация" sqref="G10:G13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sqref="H10 E13 F10:F13">
      <formula1>900</formula1>
    </dataValidation>
  </dataValidations>
  <hyperlinks>
    <hyperlink ref="G10" location="'Форма 4.9'!$G$10" tooltip="Кликните по гиперссылке, чтобы перейти по ссылке на обосновывающие документы или отредактировать её" display="https://portal.eias.ru/Portal/DownloadPage.aspx?type=12&amp;guid=0034c117-02a0-431d-aad7-ae7a3d5270d9"/>
    <hyperlink ref="G11" location="'Форма 4.9'!$G$11" tooltip="Кликните по гиперссылке, чтобы перейти по ссылке на обосновывающие документы или отредактировать её" display="https://portal.eias.ru/Portal/DownloadPage.aspx?type=12&amp;guid=a6196eb2-3bb0-4d20-875f-df2dae463097"/>
    <hyperlink ref="G12" location="'Форма 4.9'!$G$12" tooltip="Кликните по гиперссылке, чтобы перейти по ссылке на обосновывающие документы или отредактировать её" display="https://portal.eias.ru/Portal/DownloadPage.aspx?type=12&amp;guid=3b9596ac-1a3d-4858-9ce5-820768e3cdcc"/>
    <hyperlink ref="G13" location="'Форма 4.9'!$G$13" tooltip="Кликните по гиперссылке, чтобы перейти по ссылке на обосновывающие документы или отредактировать её" display="https://portal.eias.ru/Portal/DownloadPage.aspx?type=12&amp;guid=3081efbb-5cb8-4e51-9f55-85ce1b0388f7"/>
  </hyperlinks>
  <printOptions horizontalCentered="1" verticalCentered="1"/>
  <pageMargins left="0" right="0" top="0" bottom="0" header="0" footer="0.78740157480314965"/>
  <pageSetup paperSize="9" scale="56" fitToHeight="0" orientation="portrait" blackAndWhite="1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3">
    <pageSetUpPr fitToPage="1"/>
  </sheetPr>
  <dimension ref="A1:N15"/>
  <sheetViews>
    <sheetView showGridLines="0" topLeftCell="C4" zoomScaleNormal="100" workbookViewId="0"/>
  </sheetViews>
  <sheetFormatPr defaultRowHeight="14.25"/>
  <cols>
    <col min="1" max="1" width="9.140625" style="268" hidden="1" customWidth="1"/>
    <col min="2" max="2" width="9.140625" style="269" hidden="1" customWidth="1"/>
    <col min="3" max="3" width="3.7109375" style="270" customWidth="1"/>
    <col min="4" max="4" width="7" style="271" bestFit="1" customWidth="1"/>
    <col min="5" max="5" width="11.28515625" style="271" customWidth="1"/>
    <col min="6" max="6" width="41" style="271" customWidth="1"/>
    <col min="7" max="7" width="18" style="271" customWidth="1"/>
    <col min="8" max="8" width="13.140625" style="271" customWidth="1"/>
    <col min="9" max="9" width="11.42578125" style="271" customWidth="1"/>
    <col min="10" max="10" width="42.140625" style="271" customWidth="1"/>
    <col min="11" max="11" width="115.7109375" style="271" customWidth="1"/>
    <col min="12" max="12" width="3.7109375" style="271" customWidth="1"/>
    <col min="13" max="16384" width="9.140625" style="271"/>
  </cols>
  <sheetData>
    <row r="1" spans="1:14" hidden="1"/>
    <row r="2" spans="1:14" hidden="1"/>
    <row r="3" spans="1:14" hidden="1"/>
    <row r="4" spans="1:14" ht="3" customHeight="1"/>
    <row r="5" spans="1:14" s="33" customFormat="1" ht="22.5">
      <c r="A5" s="47"/>
      <c r="C5" s="54"/>
      <c r="D5" s="909" t="s">
        <v>224</v>
      </c>
      <c r="E5" s="909"/>
      <c r="F5" s="909"/>
      <c r="G5" s="909"/>
      <c r="H5" s="909"/>
      <c r="I5" s="909"/>
      <c r="J5" s="909"/>
      <c r="K5" s="272"/>
    </row>
    <row r="6" spans="1:14" s="294" customFormat="1" ht="3" hidden="1" customHeight="1">
      <c r="A6" s="290"/>
      <c r="B6" s="291"/>
      <c r="C6" s="292"/>
      <c r="D6" s="293"/>
      <c r="E6" s="293"/>
      <c r="G6" s="293"/>
      <c r="H6" s="293"/>
      <c r="I6" s="293"/>
      <c r="J6" s="293"/>
      <c r="K6" s="293"/>
    </row>
    <row r="7" spans="1:14" s="290" customFormat="1" ht="3" customHeight="1">
      <c r="B7" s="291"/>
      <c r="C7" s="292"/>
      <c r="D7" s="295"/>
      <c r="E7" s="295"/>
      <c r="G7" s="295"/>
      <c r="H7" s="295"/>
      <c r="I7" s="295"/>
      <c r="J7" s="295"/>
      <c r="K7" s="295"/>
      <c r="L7" s="296"/>
    </row>
    <row r="8" spans="1:14" s="294" customFormat="1">
      <c r="A8" s="290"/>
      <c r="B8" s="291"/>
      <c r="C8" s="292"/>
      <c r="D8" s="910" t="s">
        <v>225</v>
      </c>
      <c r="E8" s="910"/>
      <c r="F8" s="910"/>
      <c r="G8" s="910"/>
      <c r="H8" s="910"/>
      <c r="I8" s="910"/>
      <c r="J8" s="910"/>
      <c r="K8" s="910" t="s">
        <v>226</v>
      </c>
    </row>
    <row r="9" spans="1:14" s="294" customFormat="1">
      <c r="A9" s="290"/>
      <c r="B9" s="291"/>
      <c r="C9" s="292"/>
      <c r="D9" s="910" t="s">
        <v>25</v>
      </c>
      <c r="E9" s="910" t="s">
        <v>227</v>
      </c>
      <c r="F9" s="910"/>
      <c r="G9" s="910" t="s">
        <v>228</v>
      </c>
      <c r="H9" s="910"/>
      <c r="I9" s="910"/>
      <c r="J9" s="910"/>
      <c r="K9" s="910"/>
    </row>
    <row r="10" spans="1:14" s="294" customFormat="1" ht="22.5">
      <c r="A10" s="290"/>
      <c r="B10" s="291"/>
      <c r="C10" s="292"/>
      <c r="D10" s="910"/>
      <c r="E10" s="263" t="s">
        <v>229</v>
      </c>
      <c r="F10" s="263" t="s">
        <v>145</v>
      </c>
      <c r="G10" s="263" t="s">
        <v>145</v>
      </c>
      <c r="H10" s="263" t="s">
        <v>229</v>
      </c>
      <c r="I10" s="263" t="s">
        <v>230</v>
      </c>
      <c r="J10" s="263" t="s">
        <v>231</v>
      </c>
      <c r="K10" s="910"/>
    </row>
    <row r="11" spans="1:14" s="294" customFormat="1" ht="12" customHeight="1">
      <c r="A11" s="290"/>
      <c r="B11" s="291"/>
      <c r="C11" s="292"/>
      <c r="D11" s="89" t="s">
        <v>26</v>
      </c>
      <c r="E11" s="89" t="s">
        <v>0</v>
      </c>
      <c r="F11" s="89" t="s">
        <v>1</v>
      </c>
      <c r="G11" s="89" t="s">
        <v>2</v>
      </c>
      <c r="H11" s="89" t="s">
        <v>12</v>
      </c>
      <c r="I11" s="89" t="s">
        <v>13</v>
      </c>
      <c r="J11" s="89" t="s">
        <v>31</v>
      </c>
      <c r="K11" s="89" t="s">
        <v>32</v>
      </c>
    </row>
    <row r="12" spans="1:14" s="164" customFormat="1" ht="58.5" customHeight="1">
      <c r="A12" s="273" t="s">
        <v>1</v>
      </c>
      <c r="B12" s="274" t="s">
        <v>141</v>
      </c>
      <c r="C12" s="275"/>
      <c r="D12" s="276" t="s">
        <v>26</v>
      </c>
      <c r="E12" s="277"/>
      <c r="F12" s="278"/>
      <c r="G12" s="278"/>
      <c r="H12" s="278"/>
      <c r="I12" s="279"/>
      <c r="J12" s="614"/>
      <c r="K12" s="905" t="s">
        <v>232</v>
      </c>
      <c r="M12" s="281" t="str">
        <f>IF(ISERROR(INDEX(kind_of_nameforms,MATCH(E12,kind_of_forms,0),1)),"",INDEX(kind_of_nameforms,MATCH(E12,kind_of_forms,0),1))</f>
        <v/>
      </c>
      <c r="N12" s="282"/>
    </row>
    <row r="13" spans="1:14" ht="15" customHeight="1">
      <c r="A13" s="271"/>
      <c r="B13" s="271"/>
      <c r="C13" s="271"/>
      <c r="D13" s="283"/>
      <c r="E13" s="284" t="s">
        <v>164</v>
      </c>
      <c r="F13" s="285"/>
      <c r="G13" s="285"/>
      <c r="H13" s="285"/>
      <c r="I13" s="285"/>
      <c r="J13" s="286"/>
      <c r="K13" s="907"/>
    </row>
    <row r="14" spans="1:14" ht="3" customHeight="1">
      <c r="A14" s="271"/>
      <c r="B14" s="271"/>
      <c r="C14" s="271"/>
    </row>
    <row r="15" spans="1:14" ht="27.75" customHeight="1">
      <c r="E15" s="908" t="s">
        <v>233</v>
      </c>
      <c r="F15" s="908"/>
      <c r="G15" s="908"/>
      <c r="H15" s="908"/>
      <c r="I15" s="908"/>
      <c r="J15" s="908"/>
    </row>
  </sheetData>
  <sheetProtection password="FA9C" sheet="1" objects="1" scenarios="1" formatColumns="0" formatRows="0"/>
  <mergeCells count="8">
    <mergeCell ref="K12:K13"/>
    <mergeCell ref="E15:J15"/>
    <mergeCell ref="D5:J5"/>
    <mergeCell ref="D8:J8"/>
    <mergeCell ref="K8:K10"/>
    <mergeCell ref="D9:D10"/>
    <mergeCell ref="E9:F9"/>
    <mergeCell ref="G9:J9"/>
  </mergeCells>
  <dataValidations count="4">
    <dataValidation type="list" allowBlank="1" showInputMessage="1" showErrorMessage="1" errorTitle="Ошибка" error="Выберите значение из списка" prompt="Выберите значение из списка" sqref="E12">
      <formula1>kind_of_forms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J12">
      <formula1>900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I12"/>
    <dataValidation type="textLength" operator="lessThanOrEqual" allowBlank="1" showInputMessage="1" showErrorMessage="1" errorTitle="Ошибка" error="Допускается ввод не более 900 символов!" sqref="F12:H12">
      <formula1>900</formula1>
    </dataValidation>
  </dataValidations>
  <printOptions horizontalCentered="1"/>
  <pageMargins left="0.23622047244094491" right="0.23622047244094491" top="0.23622047244094491" bottom="0.23622047244094491" header="0.23622047244094491" footer="0.23622047244094491"/>
  <pageSetup paperSize="9" fitToHeight="0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4">
    <pageSetUpPr fitToPage="1"/>
  </sheetPr>
  <dimension ref="A1:U16"/>
  <sheetViews>
    <sheetView showGridLines="0" topLeftCell="C6" zoomScaleNormal="100" workbookViewId="0"/>
  </sheetViews>
  <sheetFormatPr defaultRowHeight="15"/>
  <cols>
    <col min="1" max="2" width="9.140625" style="22" hidden="1" customWidth="1"/>
    <col min="3" max="3" width="3.7109375" style="57" customWidth="1"/>
    <col min="4" max="4" width="6.28515625" style="22" customWidth="1"/>
    <col min="5" max="5" width="73.7109375" style="22" customWidth="1"/>
    <col min="6" max="20" width="9.140625" style="22"/>
    <col min="21" max="21" width="9.140625" style="255"/>
    <col min="22" max="16384" width="9.140625" style="22"/>
  </cols>
  <sheetData>
    <row r="1" spans="3:21" s="93" customFormat="1" hidden="1">
      <c r="C1" s="92"/>
      <c r="U1" s="254"/>
    </row>
    <row r="2" spans="3:21" s="93" customFormat="1" hidden="1">
      <c r="C2" s="92"/>
      <c r="U2" s="254"/>
    </row>
    <row r="3" spans="3:21" s="93" customFormat="1" hidden="1">
      <c r="C3" s="92"/>
      <c r="U3" s="254"/>
    </row>
    <row r="4" spans="3:21" s="93" customFormat="1" hidden="1">
      <c r="C4" s="92"/>
      <c r="U4" s="254"/>
    </row>
    <row r="5" spans="3:21" s="93" customFormat="1" hidden="1">
      <c r="C5" s="92"/>
      <c r="U5" s="254"/>
    </row>
    <row r="6" spans="3:21" s="93" customFormat="1" ht="10.5" customHeight="1">
      <c r="C6" s="94"/>
      <c r="D6" s="95"/>
      <c r="E6" s="95"/>
      <c r="U6" s="254"/>
    </row>
    <row r="7" spans="3:21" s="93" customFormat="1" ht="20.100000000000001" customHeight="1">
      <c r="C7" s="94"/>
      <c r="D7" s="911" t="s">
        <v>155</v>
      </c>
      <c r="E7" s="911"/>
      <c r="U7" s="254"/>
    </row>
    <row r="8" spans="3:21" s="706" customFormat="1" ht="0.95" customHeight="1">
      <c r="C8" s="707"/>
      <c r="D8" s="912"/>
      <c r="E8" s="912"/>
    </row>
    <row r="9" spans="3:21" s="93" customFormat="1" ht="6.95" customHeight="1">
      <c r="C9" s="94"/>
      <c r="D9" s="95"/>
      <c r="E9" s="95"/>
      <c r="U9" s="254"/>
    </row>
    <row r="10" spans="3:21" s="93" customFormat="1" ht="22.5" customHeight="1">
      <c r="C10" s="94"/>
      <c r="D10" s="64" t="s">
        <v>25</v>
      </c>
      <c r="E10" s="63" t="s">
        <v>118</v>
      </c>
      <c r="U10" s="254"/>
    </row>
    <row r="11" spans="3:21" s="93" customFormat="1" ht="11.25" customHeight="1">
      <c r="C11" s="94"/>
      <c r="D11" s="89" t="s">
        <v>26</v>
      </c>
      <c r="E11" s="89" t="s">
        <v>0</v>
      </c>
      <c r="U11" s="254"/>
    </row>
    <row r="12" spans="3:21" s="93" customFormat="1" ht="15" hidden="1" customHeight="1">
      <c r="C12" s="94"/>
      <c r="D12" s="96">
        <v>0</v>
      </c>
      <c r="E12" s="65"/>
      <c r="U12" s="254"/>
    </row>
    <row r="13" spans="3:21" s="93" customFormat="1" ht="14.1" customHeight="1">
      <c r="C13" s="97"/>
      <c r="D13" s="96">
        <v>1</v>
      </c>
      <c r="E13" s="66"/>
      <c r="U13" s="254"/>
    </row>
    <row r="14" spans="3:21" s="93" customFormat="1" ht="15" customHeight="1">
      <c r="C14" s="94"/>
      <c r="D14" s="102"/>
      <c r="E14" s="103" t="s">
        <v>164</v>
      </c>
      <c r="U14" s="254"/>
    </row>
    <row r="15" spans="3:21" s="93" customFormat="1" ht="11.25" customHeight="1">
      <c r="C15" s="92"/>
      <c r="U15" s="254"/>
    </row>
    <row r="16" spans="3:21" s="93" customFormat="1">
      <c r="C16" s="92"/>
      <c r="D16" s="166"/>
      <c r="E16" s="98"/>
      <c r="F16" s="98"/>
      <c r="G16" s="99"/>
      <c r="H16" s="99"/>
      <c r="I16" s="99"/>
      <c r="U16" s="254"/>
    </row>
  </sheetData>
  <sheetProtection password="FA9C" sheet="1" objects="1" scenarios="1" formatColumns="0" formatRows="0"/>
  <mergeCells count="2">
    <mergeCell ref="D7:E7"/>
    <mergeCell ref="D8:E8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12:E13">
      <formula1>900</formula1>
    </dataValidation>
  </dataValidations>
  <hyperlinks>
    <hyperlink ref="H11" location="'Ссылки на публикации'!$H$11" tooltip="Кликните по гиперссылке, чтобы перейти на сайт организации или отредактировать её" display="апренрнер"/>
    <hyperlink ref="I11" location="'Ссылки на публикации'!$I$11" tooltip="Кликните по гиперссылке, чтобы перейти на сайт организации или отредактировать её" display="екркерекрер"/>
    <hyperlink ref="H13" location="'Ссылки на публикации'!$H$13" tooltip="Кликните по гиперссылке, чтобы перейти на сайт организации или отредактировать её" display="керкеркерр"/>
    <hyperlink ref="I13" location="'Ссылки на публикации'!$I$13" tooltip="Кликните по гиперссылке, чтобы перейти на сайт организации или отредактировать её" display="керкеркркеркер"/>
  </hyperlinks>
  <printOptions horizontalCentered="1"/>
  <pageMargins left="0.24000000000000002" right="0.24000000000000002" top="0.24000000000000002" bottom="0.24000000000000002" header="0.24000000000000002" footer="0.24000000000000002"/>
  <pageSetup paperSize="9" fitToHeight="0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omm">
    <pageSetUpPr fitToPage="1"/>
  </sheetPr>
  <dimension ref="A1:U14"/>
  <sheetViews>
    <sheetView showGridLines="0" topLeftCell="C6" zoomScaleNormal="100" workbookViewId="0">
      <selection activeCell="I35" sqref="I35"/>
    </sheetView>
  </sheetViews>
  <sheetFormatPr defaultRowHeight="15"/>
  <cols>
    <col min="1" max="2" width="9.140625" style="22" hidden="1" customWidth="1"/>
    <col min="3" max="3" width="3.7109375" style="53" customWidth="1"/>
    <col min="4" max="4" width="6.28515625" style="22" customWidth="1"/>
    <col min="5" max="5" width="94.85546875" style="22" customWidth="1"/>
    <col min="6" max="11" width="9.140625" style="22"/>
    <col min="12" max="12" width="9.140625" style="255"/>
    <col min="13" max="16384" width="9.140625" style="22"/>
  </cols>
  <sheetData>
    <row r="1" spans="3:21" s="93" customFormat="1" hidden="1">
      <c r="C1" s="100"/>
      <c r="L1" s="254"/>
    </row>
    <row r="2" spans="3:21" s="93" customFormat="1" hidden="1">
      <c r="C2" s="100"/>
      <c r="L2" s="254"/>
    </row>
    <row r="3" spans="3:21" s="93" customFormat="1" hidden="1">
      <c r="C3" s="100"/>
      <c r="L3" s="254"/>
    </row>
    <row r="4" spans="3:21" s="93" customFormat="1" hidden="1">
      <c r="C4" s="100"/>
      <c r="L4" s="254"/>
    </row>
    <row r="5" spans="3:21" s="93" customFormat="1" hidden="1">
      <c r="C5" s="100"/>
      <c r="L5" s="254"/>
    </row>
    <row r="6" spans="3:21" s="93" customFormat="1" ht="10.5" customHeight="1">
      <c r="C6" s="101"/>
      <c r="D6" s="95"/>
      <c r="E6" s="95"/>
      <c r="L6" s="254"/>
    </row>
    <row r="7" spans="3:21" s="93" customFormat="1" ht="20.100000000000001" customHeight="1">
      <c r="C7" s="101"/>
      <c r="D7" s="913" t="s">
        <v>6</v>
      </c>
      <c r="E7" s="913"/>
      <c r="L7" s="254"/>
    </row>
    <row r="8" spans="3:21" s="93" customFormat="1" ht="15" customHeight="1">
      <c r="C8" s="101"/>
      <c r="D8" s="914" t="str">
        <f>IF(org=0,"Не определено",org)</f>
        <v>ООО "Шахтинская ГТЭС"</v>
      </c>
      <c r="E8" s="914"/>
      <c r="L8" s="254"/>
    </row>
    <row r="9" spans="3:21" s="93" customFormat="1" ht="6.95" customHeight="1">
      <c r="C9" s="101"/>
      <c r="D9" s="95"/>
      <c r="E9" s="95"/>
      <c r="L9" s="254"/>
    </row>
    <row r="10" spans="3:21" s="93" customFormat="1" ht="22.5" customHeight="1">
      <c r="C10" s="101"/>
      <c r="D10" s="64" t="s">
        <v>25</v>
      </c>
      <c r="E10" s="63" t="s">
        <v>29</v>
      </c>
      <c r="L10" s="254"/>
    </row>
    <row r="11" spans="3:21" s="93" customFormat="1" ht="11.25" customHeight="1">
      <c r="C11" s="101"/>
      <c r="D11" s="89" t="s">
        <v>26</v>
      </c>
      <c r="E11" s="89" t="s">
        <v>0</v>
      </c>
      <c r="L11" s="254"/>
    </row>
    <row r="12" spans="3:21" s="93" customFormat="1" ht="15" hidden="1" customHeight="1">
      <c r="C12" s="101"/>
      <c r="D12" s="96">
        <v>0</v>
      </c>
      <c r="E12" s="65"/>
      <c r="L12" s="254"/>
    </row>
    <row r="13" spans="3:21" s="751" customFormat="1" ht="35.25" customHeight="1">
      <c r="C13" s="772" t="s">
        <v>2291</v>
      </c>
      <c r="D13" s="755">
        <v>1</v>
      </c>
      <c r="E13" s="756" t="s">
        <v>2325</v>
      </c>
      <c r="F13" s="751" t="s">
        <v>141</v>
      </c>
      <c r="G13" s="751" t="s">
        <v>141</v>
      </c>
      <c r="H13" s="751" t="s">
        <v>141</v>
      </c>
      <c r="U13" s="757"/>
    </row>
    <row r="14" spans="3:21" s="93" customFormat="1" ht="15" customHeight="1">
      <c r="C14" s="101"/>
      <c r="D14" s="102"/>
      <c r="E14" s="103" t="s">
        <v>30</v>
      </c>
      <c r="L14" s="254"/>
    </row>
  </sheetData>
  <sheetProtection password="FA9C" sheet="1" objects="1" scenarios="1" formatColumns="0" formatRows="0"/>
  <mergeCells count="2">
    <mergeCell ref="D7:E7"/>
    <mergeCell ref="D8:E8"/>
  </mergeCells>
  <phoneticPr fontId="12" type="noConversion"/>
  <dataValidations count="1">
    <dataValidation type="textLength" operator="lessThanOrEqual" allowBlank="1" showInputMessage="1" showErrorMessage="1" errorTitle="Ошибка" error="Допускается ввод не более 900 символов!" sqref="E12:E13">
      <formula1>900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heck"/>
  <dimension ref="B1:E4"/>
  <sheetViews>
    <sheetView showGridLines="0" zoomScaleNormal="100" workbookViewId="0"/>
  </sheetViews>
  <sheetFormatPr defaultRowHeight="11.25"/>
  <cols>
    <col min="1" max="1" width="3.7109375" style="68" customWidth="1"/>
    <col min="2" max="3" width="29.7109375" style="68" customWidth="1"/>
    <col min="4" max="4" width="80.7109375" style="68" customWidth="1"/>
    <col min="5" max="5" width="17.7109375" style="68" customWidth="1"/>
    <col min="6" max="16384" width="9.140625" style="68"/>
  </cols>
  <sheetData>
    <row r="1" spans="2:5" ht="10.5" customHeight="1"/>
    <row r="2" spans="2:5" ht="20.100000000000001" customHeight="1">
      <c r="B2" s="915" t="s">
        <v>7</v>
      </c>
      <c r="C2" s="915"/>
      <c r="D2" s="915"/>
      <c r="E2" s="915"/>
    </row>
    <row r="3" spans="2:5" ht="6.95" customHeight="1"/>
    <row r="4" spans="2:5" ht="21.75" customHeight="1">
      <c r="B4" s="754" t="s">
        <v>115</v>
      </c>
      <c r="C4" s="754" t="s">
        <v>116</v>
      </c>
      <c r="D4" s="754" t="s">
        <v>24</v>
      </c>
      <c r="E4" s="753" t="s">
        <v>16</v>
      </c>
    </row>
  </sheetData>
  <sheetProtection password="FA9C" sheet="1" objects="1" scenarios="1" formatColumns="0" formatRows="0" autoFilter="0"/>
  <autoFilter ref="B4:E4"/>
  <mergeCells count="1">
    <mergeCell ref="B2:E2"/>
  </mergeCells>
  <phoneticPr fontId="12" type="noConversion"/>
  <pageMargins left="0.75" right="0.75" top="1" bottom="1" header="0.5" footer="0.5"/>
  <pageSetup paperSize="9" orientation="portrait" verticalDpi="2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Reestr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164"/>
  </cols>
  <sheetData/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13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314"/>
  </cols>
  <sheetData>
    <row r="1" spans="1:1">
      <c r="A1" s="313"/>
    </row>
  </sheetData>
  <sheetProtection formatColumns="0" formatRows="0"/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7">
    <tabColor indexed="47"/>
  </sheetPr>
  <dimension ref="A1"/>
  <sheetViews>
    <sheetView showGridLines="0" workbookViewId="0"/>
  </sheetViews>
  <sheetFormatPr defaultRowHeight="11.25"/>
  <cols>
    <col min="1" max="16384" width="9.140625" style="356"/>
  </cols>
  <sheetData/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llSheetsInThisWorkbook">
    <tabColor indexed="47"/>
  </sheetPr>
  <dimension ref="A1:B341"/>
  <sheetViews>
    <sheetView showGridLines="0" zoomScaleNormal="100" workbookViewId="0"/>
  </sheetViews>
  <sheetFormatPr defaultRowHeight="11.25"/>
  <cols>
    <col min="1" max="1" width="36.28515625" style="71" customWidth="1"/>
    <col min="2" max="2" width="21.140625" style="71" customWidth="1"/>
    <col min="3" max="16384" width="9.140625" style="70"/>
  </cols>
  <sheetData>
    <row r="1" spans="1:2">
      <c r="A1" s="16" t="s">
        <v>8</v>
      </c>
      <c r="B1" s="16" t="s">
        <v>9</v>
      </c>
    </row>
    <row r="2" spans="1:2">
      <c r="A2" t="s">
        <v>10</v>
      </c>
      <c r="B2" t="s">
        <v>87</v>
      </c>
    </row>
    <row r="3" spans="1:2">
      <c r="A3" t="s">
        <v>75</v>
      </c>
      <c r="B3" t="s">
        <v>82</v>
      </c>
    </row>
    <row r="4" spans="1:2">
      <c r="A4" t="s">
        <v>11</v>
      </c>
      <c r="B4" t="s">
        <v>764</v>
      </c>
    </row>
    <row r="5" spans="1:2">
      <c r="A5" t="s">
        <v>150</v>
      </c>
      <c r="B5" t="s">
        <v>156</v>
      </c>
    </row>
    <row r="6" spans="1:2">
      <c r="A6" t="s">
        <v>151</v>
      </c>
      <c r="B6" t="s">
        <v>77</v>
      </c>
    </row>
    <row r="7" spans="1:2">
      <c r="A7" t="s">
        <v>763</v>
      </c>
      <c r="B7" t="s">
        <v>135</v>
      </c>
    </row>
    <row r="8" spans="1:2">
      <c r="A8" t="s">
        <v>546</v>
      </c>
      <c r="B8" t="s">
        <v>81</v>
      </c>
    </row>
    <row r="9" spans="1:2">
      <c r="A9" t="s">
        <v>547</v>
      </c>
      <c r="B9" t="s">
        <v>78</v>
      </c>
    </row>
    <row r="10" spans="1:2">
      <c r="A10" t="s">
        <v>548</v>
      </c>
      <c r="B10" t="s">
        <v>529</v>
      </c>
    </row>
    <row r="11" spans="1:2">
      <c r="A11" t="s">
        <v>549</v>
      </c>
      <c r="B11" t="s">
        <v>530</v>
      </c>
    </row>
    <row r="12" spans="1:2">
      <c r="A12" t="s">
        <v>761</v>
      </c>
      <c r="B12" t="s">
        <v>90</v>
      </c>
    </row>
    <row r="13" spans="1:2">
      <c r="A13" t="s">
        <v>266</v>
      </c>
      <c r="B13" t="s">
        <v>531</v>
      </c>
    </row>
    <row r="14" spans="1:2">
      <c r="A14" t="s">
        <v>121</v>
      </c>
      <c r="B14" t="s">
        <v>532</v>
      </c>
    </row>
    <row r="15" spans="1:2">
      <c r="A15" t="s">
        <v>6</v>
      </c>
      <c r="B15" t="s">
        <v>79</v>
      </c>
    </row>
    <row r="16" spans="1:2">
      <c r="A16" t="s">
        <v>76</v>
      </c>
      <c r="B16" t="s">
        <v>80</v>
      </c>
    </row>
    <row r="17" spans="1:2">
      <c r="A17"/>
      <c r="B17" t="s">
        <v>89</v>
      </c>
    </row>
    <row r="18" spans="1:2">
      <c r="A18"/>
      <c r="B18" t="s">
        <v>91</v>
      </c>
    </row>
    <row r="19" spans="1:2">
      <c r="A19"/>
      <c r="B19" t="s">
        <v>122</v>
      </c>
    </row>
    <row r="20" spans="1:2">
      <c r="A20"/>
      <c r="B20" t="s">
        <v>267</v>
      </c>
    </row>
    <row r="21" spans="1:2">
      <c r="A21"/>
      <c r="B21" t="s">
        <v>157</v>
      </c>
    </row>
    <row r="22" spans="1:2">
      <c r="A22"/>
      <c r="B22" t="s">
        <v>134</v>
      </c>
    </row>
    <row r="23" spans="1:2">
      <c r="A23"/>
      <c r="B23" t="s">
        <v>97</v>
      </c>
    </row>
    <row r="24" spans="1:2">
      <c r="A24"/>
      <c r="B24" t="s">
        <v>106</v>
      </c>
    </row>
    <row r="25" spans="1:2">
      <c r="A25"/>
      <c r="B25" t="s">
        <v>111</v>
      </c>
    </row>
    <row r="26" spans="1:2">
      <c r="A26"/>
      <c r="B26" t="s">
        <v>112</v>
      </c>
    </row>
    <row r="27" spans="1:2">
      <c r="A27"/>
      <c r="B27" t="s">
        <v>107</v>
      </c>
    </row>
    <row r="28" spans="1:2">
      <c r="A28"/>
      <c r="B28" t="s">
        <v>123</v>
      </c>
    </row>
    <row r="29" spans="1:2">
      <c r="A29"/>
      <c r="B29" t="s">
        <v>83</v>
      </c>
    </row>
    <row r="30" spans="1:2">
      <c r="A30"/>
      <c r="B30" t="s">
        <v>84</v>
      </c>
    </row>
    <row r="31" spans="1:2">
      <c r="A31"/>
      <c r="B31" t="s">
        <v>85</v>
      </c>
    </row>
    <row r="32" spans="1:2">
      <c r="A32"/>
      <c r="B32" t="s">
        <v>86</v>
      </c>
    </row>
    <row r="33" spans="1:2">
      <c r="A33"/>
      <c r="B33" t="s">
        <v>88</v>
      </c>
    </row>
    <row r="34" spans="1:2">
      <c r="A34"/>
      <c r="B34" t="s">
        <v>92</v>
      </c>
    </row>
    <row r="35" spans="1:2">
      <c r="A35"/>
      <c r="B35" t="s">
        <v>93</v>
      </c>
    </row>
    <row r="36" spans="1:2">
      <c r="A36"/>
      <c r="B36" t="s">
        <v>94</v>
      </c>
    </row>
    <row r="37" spans="1:2">
      <c r="A37"/>
      <c r="B37" t="s">
        <v>95</v>
      </c>
    </row>
    <row r="38" spans="1:2">
      <c r="A38"/>
      <c r="B38" t="s">
        <v>268</v>
      </c>
    </row>
    <row r="39" spans="1:2">
      <c r="A39"/>
      <c r="B39" t="s">
        <v>96</v>
      </c>
    </row>
    <row r="40" spans="1:2">
      <c r="A40"/>
      <c r="B40" t="s">
        <v>196</v>
      </c>
    </row>
    <row r="41" spans="1:2">
      <c r="A41"/>
      <c r="B41" t="s">
        <v>98</v>
      </c>
    </row>
    <row r="42" spans="1:2">
      <c r="A42"/>
      <c r="B42" t="s">
        <v>158</v>
      </c>
    </row>
    <row r="43" spans="1:2">
      <c r="A43"/>
      <c r="B43" t="s">
        <v>125</v>
      </c>
    </row>
    <row r="44" spans="1:2">
      <c r="A44"/>
      <c r="B44" t="s">
        <v>133</v>
      </c>
    </row>
    <row r="45" spans="1:2">
      <c r="A45"/>
      <c r="B45"/>
    </row>
    <row r="46" spans="1:2">
      <c r="A46"/>
      <c r="B46"/>
    </row>
    <row r="47" spans="1:2">
      <c r="A47"/>
      <c r="B47"/>
    </row>
    <row r="48" spans="1:2">
      <c r="A48"/>
      <c r="B48"/>
    </row>
    <row r="49" spans="1:2">
      <c r="A49"/>
      <c r="B49"/>
    </row>
    <row r="50" spans="1:2">
      <c r="A50"/>
      <c r="B50"/>
    </row>
    <row r="51" spans="1:2">
      <c r="A51"/>
      <c r="B51"/>
    </row>
    <row r="52" spans="1:2">
      <c r="A52"/>
      <c r="B52"/>
    </row>
    <row r="53" spans="1:2">
      <c r="A53"/>
      <c r="B53"/>
    </row>
    <row r="54" spans="1:2">
      <c r="A54"/>
      <c r="B54"/>
    </row>
    <row r="55" spans="1:2">
      <c r="A55"/>
      <c r="B55"/>
    </row>
    <row r="56" spans="1:2">
      <c r="A56"/>
      <c r="B56"/>
    </row>
    <row r="57" spans="1:2">
      <c r="A57"/>
      <c r="B57"/>
    </row>
    <row r="58" spans="1:2">
      <c r="A58"/>
      <c r="B58"/>
    </row>
    <row r="59" spans="1:2">
      <c r="A59"/>
      <c r="B59"/>
    </row>
    <row r="60" spans="1:2">
      <c r="A60"/>
      <c r="B60"/>
    </row>
    <row r="61" spans="1:2">
      <c r="A61"/>
      <c r="B61"/>
    </row>
    <row r="62" spans="1:2">
      <c r="A62"/>
      <c r="B62"/>
    </row>
    <row r="63" spans="1:2">
      <c r="A63"/>
      <c r="B63"/>
    </row>
    <row r="64" spans="1:2">
      <c r="A64"/>
      <c r="B64"/>
    </row>
    <row r="65" spans="1:2">
      <c r="A65"/>
      <c r="B65"/>
    </row>
    <row r="66" spans="1:2">
      <c r="A66"/>
      <c r="B66"/>
    </row>
    <row r="67" spans="1:2">
      <c r="A67"/>
      <c r="B67"/>
    </row>
    <row r="68" spans="1:2">
      <c r="A68"/>
      <c r="B68"/>
    </row>
    <row r="69" spans="1:2">
      <c r="A69"/>
      <c r="B69"/>
    </row>
    <row r="70" spans="1:2">
      <c r="A70"/>
      <c r="B70"/>
    </row>
    <row r="71" spans="1:2">
      <c r="A71"/>
      <c r="B71"/>
    </row>
    <row r="72" spans="1:2">
      <c r="A72"/>
      <c r="B72"/>
    </row>
    <row r="73" spans="1:2">
      <c r="A73"/>
      <c r="B73"/>
    </row>
    <row r="74" spans="1:2">
      <c r="A74"/>
      <c r="B74"/>
    </row>
    <row r="75" spans="1:2">
      <c r="A75"/>
      <c r="B75"/>
    </row>
    <row r="76" spans="1:2">
      <c r="A76"/>
      <c r="B76"/>
    </row>
    <row r="77" spans="1:2">
      <c r="A77"/>
      <c r="B77"/>
    </row>
    <row r="78" spans="1:2">
      <c r="A78"/>
      <c r="B78"/>
    </row>
    <row r="79" spans="1:2">
      <c r="A79"/>
      <c r="B79"/>
    </row>
    <row r="80" spans="1:2">
      <c r="A80"/>
      <c r="B80"/>
    </row>
    <row r="81" spans="1:2">
      <c r="A81"/>
      <c r="B81"/>
    </row>
    <row r="82" spans="1:2">
      <c r="A82"/>
      <c r="B82"/>
    </row>
    <row r="83" spans="1:2">
      <c r="A83"/>
      <c r="B83"/>
    </row>
    <row r="84" spans="1:2">
      <c r="A84"/>
      <c r="B84"/>
    </row>
    <row r="85" spans="1:2">
      <c r="A85"/>
      <c r="B85"/>
    </row>
    <row r="86" spans="1:2">
      <c r="A86"/>
      <c r="B86"/>
    </row>
    <row r="87" spans="1:2">
      <c r="A87"/>
      <c r="B87"/>
    </row>
    <row r="88" spans="1:2">
      <c r="A88"/>
      <c r="B88"/>
    </row>
    <row r="89" spans="1:2">
      <c r="A89"/>
      <c r="B89"/>
    </row>
    <row r="90" spans="1:2">
      <c r="A90"/>
      <c r="B90"/>
    </row>
    <row r="91" spans="1:2">
      <c r="A91"/>
      <c r="B91"/>
    </row>
    <row r="92" spans="1:2">
      <c r="A92"/>
      <c r="B92"/>
    </row>
    <row r="93" spans="1:2">
      <c r="A93"/>
      <c r="B93"/>
    </row>
    <row r="94" spans="1:2">
      <c r="A94"/>
      <c r="B94"/>
    </row>
    <row r="95" spans="1:2">
      <c r="A95"/>
      <c r="B95"/>
    </row>
    <row r="96" spans="1:2">
      <c r="A96"/>
      <c r="B96"/>
    </row>
    <row r="97" spans="1:2">
      <c r="A97"/>
      <c r="B97"/>
    </row>
    <row r="98" spans="1:2">
      <c r="A98"/>
      <c r="B98"/>
    </row>
    <row r="99" spans="1:2">
      <c r="A99"/>
      <c r="B99"/>
    </row>
    <row r="100" spans="1:2">
      <c r="A100"/>
      <c r="B100"/>
    </row>
    <row r="101" spans="1:2">
      <c r="A101"/>
      <c r="B101"/>
    </row>
    <row r="102" spans="1:2">
      <c r="A102"/>
      <c r="B102"/>
    </row>
    <row r="103" spans="1:2">
      <c r="A103"/>
      <c r="B103"/>
    </row>
    <row r="104" spans="1:2">
      <c r="A104"/>
      <c r="B104"/>
    </row>
    <row r="105" spans="1:2">
      <c r="A105"/>
      <c r="B105"/>
    </row>
    <row r="106" spans="1:2">
      <c r="A106"/>
      <c r="B106"/>
    </row>
    <row r="107" spans="1:2">
      <c r="A107"/>
      <c r="B107"/>
    </row>
    <row r="108" spans="1:2">
      <c r="A108"/>
      <c r="B108"/>
    </row>
    <row r="109" spans="1:2">
      <c r="A109"/>
      <c r="B109"/>
    </row>
    <row r="110" spans="1:2">
      <c r="A110"/>
      <c r="B110"/>
    </row>
    <row r="111" spans="1:2">
      <c r="A111"/>
      <c r="B111"/>
    </row>
    <row r="112" spans="1:2">
      <c r="A112"/>
      <c r="B112"/>
    </row>
    <row r="113" spans="1:2">
      <c r="A113"/>
      <c r="B113"/>
    </row>
    <row r="114" spans="1:2">
      <c r="A114"/>
      <c r="B114"/>
    </row>
    <row r="115" spans="1:2">
      <c r="A115"/>
      <c r="B115"/>
    </row>
    <row r="116" spans="1:2">
      <c r="A116"/>
      <c r="B116"/>
    </row>
    <row r="117" spans="1:2">
      <c r="A117"/>
      <c r="B117"/>
    </row>
    <row r="118" spans="1:2">
      <c r="A118"/>
      <c r="B118"/>
    </row>
    <row r="119" spans="1:2">
      <c r="A119"/>
      <c r="B119"/>
    </row>
    <row r="120" spans="1:2">
      <c r="A120"/>
      <c r="B120"/>
    </row>
    <row r="121" spans="1:2">
      <c r="A121"/>
      <c r="B121"/>
    </row>
    <row r="122" spans="1:2">
      <c r="A122"/>
      <c r="B122"/>
    </row>
    <row r="123" spans="1:2">
      <c r="A123"/>
      <c r="B123"/>
    </row>
    <row r="124" spans="1:2">
      <c r="A124"/>
      <c r="B124"/>
    </row>
    <row r="125" spans="1:2">
      <c r="A125"/>
      <c r="B125"/>
    </row>
    <row r="126" spans="1:2">
      <c r="A126"/>
      <c r="B126"/>
    </row>
    <row r="127" spans="1:2">
      <c r="A127"/>
      <c r="B127"/>
    </row>
    <row r="128" spans="1:2">
      <c r="A128"/>
      <c r="B128"/>
    </row>
    <row r="129" spans="1:2">
      <c r="A129"/>
      <c r="B129"/>
    </row>
    <row r="130" spans="1:2">
      <c r="A130"/>
      <c r="B130"/>
    </row>
    <row r="131" spans="1:2">
      <c r="A131"/>
      <c r="B131"/>
    </row>
    <row r="132" spans="1:2">
      <c r="A132"/>
      <c r="B132"/>
    </row>
    <row r="133" spans="1:2">
      <c r="A133"/>
      <c r="B133"/>
    </row>
    <row r="134" spans="1:2">
      <c r="A134"/>
      <c r="B134"/>
    </row>
    <row r="135" spans="1:2">
      <c r="A135"/>
      <c r="B135"/>
    </row>
    <row r="136" spans="1:2">
      <c r="A136"/>
      <c r="B136"/>
    </row>
    <row r="137" spans="1:2">
      <c r="A137"/>
      <c r="B137"/>
    </row>
    <row r="138" spans="1:2">
      <c r="A138"/>
      <c r="B138"/>
    </row>
    <row r="139" spans="1:2">
      <c r="A139"/>
      <c r="B139"/>
    </row>
    <row r="140" spans="1:2">
      <c r="A140"/>
      <c r="B140"/>
    </row>
    <row r="141" spans="1:2">
      <c r="A141"/>
      <c r="B141"/>
    </row>
    <row r="142" spans="1:2">
      <c r="A142"/>
      <c r="B142"/>
    </row>
    <row r="143" spans="1:2">
      <c r="A143"/>
      <c r="B143"/>
    </row>
    <row r="144" spans="1:2">
      <c r="A144"/>
      <c r="B144"/>
    </row>
    <row r="145" spans="1:2">
      <c r="A145"/>
      <c r="B145"/>
    </row>
    <row r="146" spans="1:2">
      <c r="A146"/>
      <c r="B146"/>
    </row>
    <row r="147" spans="1:2">
      <c r="A147"/>
      <c r="B147"/>
    </row>
    <row r="148" spans="1:2">
      <c r="A148"/>
      <c r="B148"/>
    </row>
    <row r="149" spans="1:2">
      <c r="A149"/>
      <c r="B149"/>
    </row>
    <row r="150" spans="1:2">
      <c r="A150"/>
      <c r="B150"/>
    </row>
    <row r="151" spans="1:2">
      <c r="A151"/>
      <c r="B151"/>
    </row>
    <row r="152" spans="1:2">
      <c r="A152"/>
      <c r="B152"/>
    </row>
    <row r="153" spans="1:2">
      <c r="A153"/>
      <c r="B153"/>
    </row>
    <row r="154" spans="1:2">
      <c r="A154"/>
      <c r="B154"/>
    </row>
    <row r="155" spans="1:2">
      <c r="A155"/>
      <c r="B155"/>
    </row>
    <row r="156" spans="1:2">
      <c r="A156"/>
      <c r="B156"/>
    </row>
    <row r="157" spans="1:2">
      <c r="A157"/>
      <c r="B157"/>
    </row>
    <row r="158" spans="1:2">
      <c r="A158"/>
      <c r="B158"/>
    </row>
    <row r="159" spans="1:2">
      <c r="A159"/>
      <c r="B159"/>
    </row>
    <row r="160" spans="1:2">
      <c r="A160"/>
      <c r="B160"/>
    </row>
    <row r="161" spans="1:2">
      <c r="A161"/>
      <c r="B161"/>
    </row>
    <row r="162" spans="1:2">
      <c r="A162"/>
      <c r="B162"/>
    </row>
    <row r="163" spans="1:2">
      <c r="A163"/>
      <c r="B163"/>
    </row>
    <row r="164" spans="1:2">
      <c r="A164"/>
      <c r="B164"/>
    </row>
    <row r="165" spans="1:2">
      <c r="A165"/>
      <c r="B165"/>
    </row>
    <row r="166" spans="1:2">
      <c r="A166"/>
      <c r="B166"/>
    </row>
    <row r="167" spans="1:2">
      <c r="A167"/>
      <c r="B167"/>
    </row>
    <row r="168" spans="1:2">
      <c r="A168"/>
      <c r="B168"/>
    </row>
    <row r="169" spans="1:2">
      <c r="A169"/>
      <c r="B169"/>
    </row>
    <row r="170" spans="1:2">
      <c r="A170"/>
      <c r="B170"/>
    </row>
    <row r="171" spans="1:2">
      <c r="A171"/>
      <c r="B171"/>
    </row>
    <row r="172" spans="1:2">
      <c r="A172"/>
      <c r="B172"/>
    </row>
    <row r="173" spans="1:2">
      <c r="A173"/>
      <c r="B173"/>
    </row>
    <row r="174" spans="1:2">
      <c r="A174"/>
      <c r="B174"/>
    </row>
    <row r="175" spans="1:2">
      <c r="A175"/>
      <c r="B175"/>
    </row>
    <row r="176" spans="1:2">
      <c r="A176"/>
      <c r="B176"/>
    </row>
    <row r="177" spans="1:2">
      <c r="A177"/>
      <c r="B177"/>
    </row>
    <row r="178" spans="1:2">
      <c r="A178"/>
      <c r="B178"/>
    </row>
    <row r="179" spans="1:2">
      <c r="A179"/>
      <c r="B179"/>
    </row>
    <row r="180" spans="1:2">
      <c r="A180"/>
      <c r="B180"/>
    </row>
    <row r="181" spans="1:2">
      <c r="A181"/>
      <c r="B181"/>
    </row>
    <row r="182" spans="1:2">
      <c r="A182"/>
      <c r="B182"/>
    </row>
    <row r="183" spans="1:2">
      <c r="A183"/>
      <c r="B183"/>
    </row>
    <row r="184" spans="1:2">
      <c r="A184"/>
      <c r="B184"/>
    </row>
    <row r="185" spans="1:2">
      <c r="A185"/>
      <c r="B185"/>
    </row>
    <row r="186" spans="1:2">
      <c r="A186"/>
      <c r="B186"/>
    </row>
    <row r="187" spans="1:2">
      <c r="A187"/>
      <c r="B187"/>
    </row>
    <row r="188" spans="1:2">
      <c r="A188"/>
      <c r="B188"/>
    </row>
    <row r="189" spans="1:2">
      <c r="A189"/>
      <c r="B189"/>
    </row>
    <row r="190" spans="1:2">
      <c r="A190"/>
      <c r="B190"/>
    </row>
    <row r="191" spans="1:2">
      <c r="A191"/>
      <c r="B191"/>
    </row>
    <row r="192" spans="1:2">
      <c r="A192"/>
      <c r="B192"/>
    </row>
    <row r="193" spans="1:2">
      <c r="A193"/>
      <c r="B193"/>
    </row>
    <row r="194" spans="1:2">
      <c r="A194"/>
      <c r="B194"/>
    </row>
    <row r="195" spans="1:2">
      <c r="A195"/>
      <c r="B195"/>
    </row>
    <row r="196" spans="1:2">
      <c r="A196"/>
      <c r="B196"/>
    </row>
    <row r="197" spans="1:2">
      <c r="A197"/>
      <c r="B197"/>
    </row>
    <row r="198" spans="1:2">
      <c r="A198"/>
      <c r="B198"/>
    </row>
    <row r="199" spans="1:2">
      <c r="A199"/>
      <c r="B199"/>
    </row>
    <row r="200" spans="1:2">
      <c r="A200"/>
      <c r="B200"/>
    </row>
    <row r="201" spans="1:2">
      <c r="A201"/>
      <c r="B201"/>
    </row>
    <row r="202" spans="1:2">
      <c r="A202"/>
      <c r="B202"/>
    </row>
    <row r="203" spans="1:2">
      <c r="A203"/>
      <c r="B203"/>
    </row>
    <row r="204" spans="1:2">
      <c r="A204"/>
      <c r="B204"/>
    </row>
    <row r="205" spans="1:2">
      <c r="A205"/>
      <c r="B205"/>
    </row>
    <row r="206" spans="1:2">
      <c r="A206"/>
      <c r="B206"/>
    </row>
    <row r="207" spans="1:2">
      <c r="A207"/>
      <c r="B207"/>
    </row>
    <row r="208" spans="1:2">
      <c r="A208"/>
      <c r="B208"/>
    </row>
    <row r="209" spans="1:2">
      <c r="A209"/>
      <c r="B209"/>
    </row>
    <row r="210" spans="1:2">
      <c r="A210"/>
      <c r="B210"/>
    </row>
    <row r="211" spans="1:2">
      <c r="A211"/>
      <c r="B211"/>
    </row>
    <row r="212" spans="1:2">
      <c r="A212"/>
      <c r="B212"/>
    </row>
    <row r="213" spans="1:2">
      <c r="A213"/>
      <c r="B213"/>
    </row>
    <row r="214" spans="1:2">
      <c r="A214"/>
      <c r="B214"/>
    </row>
    <row r="215" spans="1:2">
      <c r="A215"/>
      <c r="B215"/>
    </row>
    <row r="216" spans="1:2">
      <c r="A216"/>
      <c r="B216"/>
    </row>
    <row r="217" spans="1:2">
      <c r="A217"/>
      <c r="B217"/>
    </row>
    <row r="218" spans="1:2">
      <c r="A218"/>
      <c r="B218"/>
    </row>
    <row r="219" spans="1:2">
      <c r="A219"/>
      <c r="B219"/>
    </row>
    <row r="220" spans="1:2">
      <c r="A220"/>
      <c r="B220"/>
    </row>
    <row r="221" spans="1:2">
      <c r="A221"/>
      <c r="B221"/>
    </row>
    <row r="222" spans="1:2">
      <c r="A222"/>
      <c r="B222"/>
    </row>
    <row r="223" spans="1:2">
      <c r="A223"/>
      <c r="B223"/>
    </row>
    <row r="224" spans="1:2">
      <c r="A224"/>
      <c r="B224"/>
    </row>
    <row r="225" spans="1:2">
      <c r="A225"/>
      <c r="B225"/>
    </row>
    <row r="226" spans="1:2">
      <c r="A226"/>
      <c r="B226"/>
    </row>
    <row r="227" spans="1:2">
      <c r="A227"/>
      <c r="B227"/>
    </row>
    <row r="228" spans="1:2">
      <c r="A228"/>
      <c r="B228"/>
    </row>
    <row r="229" spans="1:2">
      <c r="A229"/>
      <c r="B229"/>
    </row>
    <row r="230" spans="1:2">
      <c r="A230"/>
      <c r="B230"/>
    </row>
    <row r="231" spans="1:2">
      <c r="A231"/>
      <c r="B231"/>
    </row>
    <row r="232" spans="1:2">
      <c r="A232"/>
      <c r="B232"/>
    </row>
    <row r="233" spans="1:2">
      <c r="A233"/>
      <c r="B233"/>
    </row>
    <row r="234" spans="1:2">
      <c r="A234"/>
      <c r="B234"/>
    </row>
    <row r="235" spans="1:2">
      <c r="A235"/>
      <c r="B235"/>
    </row>
    <row r="236" spans="1:2">
      <c r="A236"/>
      <c r="B236"/>
    </row>
    <row r="237" spans="1:2">
      <c r="A237"/>
      <c r="B237"/>
    </row>
    <row r="238" spans="1:2">
      <c r="A238"/>
      <c r="B238"/>
    </row>
    <row r="239" spans="1:2">
      <c r="A239"/>
      <c r="B239"/>
    </row>
    <row r="240" spans="1:2">
      <c r="A240"/>
      <c r="B240"/>
    </row>
    <row r="241" spans="1:2">
      <c r="A241"/>
      <c r="B241"/>
    </row>
    <row r="242" spans="1:2">
      <c r="A242"/>
      <c r="B242"/>
    </row>
    <row r="243" spans="1:2">
      <c r="A243"/>
      <c r="B243"/>
    </row>
    <row r="244" spans="1:2">
      <c r="A244"/>
      <c r="B244"/>
    </row>
    <row r="245" spans="1:2">
      <c r="A245"/>
      <c r="B245"/>
    </row>
    <row r="246" spans="1:2">
      <c r="A246"/>
      <c r="B246"/>
    </row>
    <row r="247" spans="1:2">
      <c r="A247"/>
      <c r="B247"/>
    </row>
    <row r="248" spans="1:2">
      <c r="A248"/>
      <c r="B248"/>
    </row>
    <row r="249" spans="1:2">
      <c r="A249"/>
      <c r="B249"/>
    </row>
    <row r="250" spans="1:2">
      <c r="A250"/>
      <c r="B250"/>
    </row>
    <row r="251" spans="1:2">
      <c r="A251"/>
      <c r="B251"/>
    </row>
    <row r="252" spans="1:2">
      <c r="A252"/>
      <c r="B252"/>
    </row>
    <row r="253" spans="1:2">
      <c r="A253"/>
      <c r="B253"/>
    </row>
    <row r="254" spans="1:2">
      <c r="A254"/>
      <c r="B254"/>
    </row>
    <row r="255" spans="1:2">
      <c r="A255"/>
      <c r="B255"/>
    </row>
    <row r="256" spans="1:2">
      <c r="A256"/>
      <c r="B256"/>
    </row>
    <row r="257" spans="1:2">
      <c r="A257"/>
      <c r="B257"/>
    </row>
    <row r="258" spans="1:2">
      <c r="A258"/>
      <c r="B258"/>
    </row>
    <row r="259" spans="1:2">
      <c r="A259"/>
      <c r="B259"/>
    </row>
    <row r="260" spans="1:2">
      <c r="A260"/>
      <c r="B260"/>
    </row>
    <row r="261" spans="1:2">
      <c r="A261"/>
      <c r="B261"/>
    </row>
    <row r="262" spans="1:2">
      <c r="A262"/>
      <c r="B262"/>
    </row>
    <row r="263" spans="1:2">
      <c r="A263"/>
      <c r="B263"/>
    </row>
    <row r="264" spans="1:2">
      <c r="A264"/>
      <c r="B264"/>
    </row>
    <row r="265" spans="1:2">
      <c r="A265"/>
      <c r="B265"/>
    </row>
    <row r="266" spans="1:2">
      <c r="A266"/>
      <c r="B266"/>
    </row>
    <row r="267" spans="1:2">
      <c r="A267"/>
      <c r="B267"/>
    </row>
    <row r="268" spans="1:2">
      <c r="A268"/>
      <c r="B268"/>
    </row>
    <row r="269" spans="1:2">
      <c r="A269"/>
      <c r="B269"/>
    </row>
    <row r="270" spans="1:2">
      <c r="A270"/>
      <c r="B270"/>
    </row>
    <row r="271" spans="1:2">
      <c r="A271"/>
      <c r="B271"/>
    </row>
    <row r="272" spans="1:2">
      <c r="A272"/>
      <c r="B272"/>
    </row>
    <row r="273" spans="1:2">
      <c r="A273"/>
      <c r="B273"/>
    </row>
    <row r="274" spans="1:2">
      <c r="A274"/>
      <c r="B274"/>
    </row>
    <row r="275" spans="1:2">
      <c r="A275"/>
      <c r="B275"/>
    </row>
    <row r="276" spans="1:2">
      <c r="A276"/>
      <c r="B276"/>
    </row>
    <row r="277" spans="1:2">
      <c r="A277"/>
      <c r="B277"/>
    </row>
    <row r="278" spans="1:2">
      <c r="A278"/>
      <c r="B278"/>
    </row>
    <row r="279" spans="1:2">
      <c r="A279"/>
      <c r="B279"/>
    </row>
    <row r="280" spans="1:2">
      <c r="A280"/>
      <c r="B280"/>
    </row>
    <row r="281" spans="1:2">
      <c r="A281"/>
      <c r="B281"/>
    </row>
    <row r="282" spans="1:2">
      <c r="A282"/>
      <c r="B282"/>
    </row>
    <row r="283" spans="1:2">
      <c r="A283"/>
      <c r="B283"/>
    </row>
    <row r="284" spans="1:2">
      <c r="A284"/>
      <c r="B284"/>
    </row>
    <row r="285" spans="1:2">
      <c r="A285"/>
      <c r="B285"/>
    </row>
    <row r="286" spans="1:2">
      <c r="A286"/>
      <c r="B286"/>
    </row>
    <row r="287" spans="1:2">
      <c r="A287"/>
      <c r="B287"/>
    </row>
    <row r="288" spans="1:2">
      <c r="A288"/>
      <c r="B288"/>
    </row>
    <row r="289" spans="1:2">
      <c r="A289"/>
      <c r="B289"/>
    </row>
    <row r="290" spans="1:2">
      <c r="A290"/>
      <c r="B290"/>
    </row>
    <row r="291" spans="1:2">
      <c r="A291"/>
      <c r="B291"/>
    </row>
    <row r="292" spans="1:2">
      <c r="A292"/>
      <c r="B292"/>
    </row>
    <row r="293" spans="1:2">
      <c r="A293"/>
      <c r="B293"/>
    </row>
    <row r="294" spans="1:2">
      <c r="A294"/>
      <c r="B294"/>
    </row>
    <row r="295" spans="1:2">
      <c r="A295"/>
      <c r="B295"/>
    </row>
    <row r="296" spans="1:2">
      <c r="A296"/>
      <c r="B296"/>
    </row>
    <row r="297" spans="1:2">
      <c r="A297"/>
      <c r="B297"/>
    </row>
    <row r="298" spans="1:2">
      <c r="A298"/>
      <c r="B298"/>
    </row>
    <row r="299" spans="1:2">
      <c r="A299"/>
      <c r="B299"/>
    </row>
    <row r="300" spans="1:2">
      <c r="A300"/>
      <c r="B300"/>
    </row>
    <row r="301" spans="1:2">
      <c r="A301"/>
      <c r="B301"/>
    </row>
    <row r="302" spans="1:2">
      <c r="A302"/>
      <c r="B302"/>
    </row>
    <row r="303" spans="1:2">
      <c r="A303"/>
      <c r="B303"/>
    </row>
    <row r="304" spans="1:2">
      <c r="A304"/>
      <c r="B304"/>
    </row>
    <row r="305" spans="1:2">
      <c r="A305"/>
      <c r="B305"/>
    </row>
    <row r="306" spans="1:2">
      <c r="A306"/>
      <c r="B306"/>
    </row>
    <row r="307" spans="1:2">
      <c r="A307"/>
      <c r="B307"/>
    </row>
    <row r="308" spans="1:2">
      <c r="A308"/>
      <c r="B308"/>
    </row>
    <row r="309" spans="1:2">
      <c r="A309"/>
      <c r="B309"/>
    </row>
    <row r="310" spans="1:2">
      <c r="A310"/>
      <c r="B310"/>
    </row>
    <row r="311" spans="1:2">
      <c r="A311"/>
      <c r="B311"/>
    </row>
    <row r="312" spans="1:2">
      <c r="A312"/>
      <c r="B312"/>
    </row>
    <row r="313" spans="1:2">
      <c r="A313"/>
      <c r="B313"/>
    </row>
    <row r="314" spans="1:2">
      <c r="A314"/>
      <c r="B314"/>
    </row>
    <row r="315" spans="1:2">
      <c r="A315"/>
      <c r="B315"/>
    </row>
    <row r="316" spans="1:2">
      <c r="A316"/>
      <c r="B316"/>
    </row>
    <row r="317" spans="1:2">
      <c r="A317"/>
      <c r="B317"/>
    </row>
    <row r="318" spans="1:2">
      <c r="A318"/>
      <c r="B318"/>
    </row>
    <row r="319" spans="1:2">
      <c r="A319"/>
      <c r="B319"/>
    </row>
    <row r="320" spans="1:2">
      <c r="A320"/>
      <c r="B320"/>
    </row>
    <row r="321" spans="1:2">
      <c r="A321"/>
      <c r="B321"/>
    </row>
    <row r="322" spans="1:2">
      <c r="A322"/>
      <c r="B322"/>
    </row>
    <row r="323" spans="1:2">
      <c r="A323"/>
      <c r="B323"/>
    </row>
    <row r="324" spans="1:2">
      <c r="A324"/>
      <c r="B324"/>
    </row>
    <row r="325" spans="1:2">
      <c r="A325"/>
      <c r="B325"/>
    </row>
    <row r="326" spans="1:2">
      <c r="A326"/>
      <c r="B326"/>
    </row>
    <row r="327" spans="1:2">
      <c r="A327"/>
      <c r="B327"/>
    </row>
    <row r="328" spans="1:2">
      <c r="A328"/>
      <c r="B328"/>
    </row>
    <row r="329" spans="1:2">
      <c r="A329"/>
      <c r="B329"/>
    </row>
    <row r="330" spans="1:2">
      <c r="A330"/>
      <c r="B330"/>
    </row>
    <row r="331" spans="1:2">
      <c r="A331"/>
      <c r="B331"/>
    </row>
    <row r="332" spans="1:2">
      <c r="A332"/>
      <c r="B332"/>
    </row>
    <row r="333" spans="1:2">
      <c r="A333"/>
      <c r="B333"/>
    </row>
    <row r="334" spans="1:2">
      <c r="A334"/>
      <c r="B334"/>
    </row>
    <row r="335" spans="1:2">
      <c r="A335"/>
      <c r="B335"/>
    </row>
    <row r="336" spans="1:2">
      <c r="A336"/>
      <c r="B336"/>
    </row>
    <row r="337" spans="1:2">
      <c r="A337"/>
      <c r="B337"/>
    </row>
    <row r="338" spans="1:2">
      <c r="A338"/>
      <c r="B338"/>
    </row>
    <row r="339" spans="1:2">
      <c r="A339"/>
      <c r="B339"/>
    </row>
    <row r="340" spans="1:2">
      <c r="A340"/>
      <c r="B340"/>
    </row>
    <row r="341" spans="1:2">
      <c r="A341"/>
      <c r="B341"/>
    </row>
  </sheetData>
  <sheetProtection formatColumns="0" formatRows="0"/>
  <phoneticPr fontId="11" type="noConversion"/>
  <pageMargins left="0.75" right="0.75" top="1" bottom="1" header="0.5" footer="0.5"/>
  <pageSetup paperSize="9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heckCyan">
    <tabColor indexed="47"/>
  </sheetPr>
  <dimension ref="A1:A204"/>
  <sheetViews>
    <sheetView showGridLines="0" zoomScaleNormal="100" workbookViewId="0"/>
  </sheetViews>
  <sheetFormatPr defaultRowHeight="12.75"/>
  <cols>
    <col min="1" max="16384" width="9.140625" style="163"/>
  </cols>
  <sheetData>
    <row r="1" spans="1:1">
      <c r="A1" s="616">
        <f>IF(Дифференциация!$E$22="",1,0)</f>
        <v>0</v>
      </c>
    </row>
    <row r="2" spans="1:1">
      <c r="A2" s="616">
        <f>IF(Дифференциация!$F$22="",1,0)</f>
        <v>0</v>
      </c>
    </row>
    <row r="3" spans="1:1">
      <c r="A3" s="616">
        <f>IF(Дифференциация!$J$22="",1,0)</f>
        <v>0</v>
      </c>
    </row>
    <row r="4" spans="1:1">
      <c r="A4" s="616">
        <f>IF('Форма 4.9'!$F$10="",1,0)</f>
        <v>0</v>
      </c>
    </row>
    <row r="5" spans="1:1">
      <c r="A5" s="616">
        <f>IF('Форма 4.9'!$G$10="",1,0)</f>
        <v>0</v>
      </c>
    </row>
    <row r="6" spans="1:1">
      <c r="A6" s="616">
        <f>IF('Форма 4.9'!$F$11="",1,0)</f>
        <v>0</v>
      </c>
    </row>
    <row r="7" spans="1:1">
      <c r="A7" s="616">
        <f>IF('Форма 4.9'!$G$11="",1,0)</f>
        <v>0</v>
      </c>
    </row>
    <row r="8" spans="1:1">
      <c r="A8" s="616">
        <f>IF('Форма 4.9'!$F$12="",1,0)</f>
        <v>0</v>
      </c>
    </row>
    <row r="9" spans="1:1">
      <c r="A9" s="616">
        <f>IF('Форма 4.9'!$G$12="",1,0)</f>
        <v>0</v>
      </c>
    </row>
    <row r="10" spans="1:1">
      <c r="A10" s="616">
        <f>IF('Форма 4.9'!$F$13="",1,0)</f>
        <v>0</v>
      </c>
    </row>
    <row r="11" spans="1:1">
      <c r="A11" s="616">
        <f>IF('Форма 4.9'!$G$13="",1,0)</f>
        <v>0</v>
      </c>
    </row>
    <row r="12" spans="1:1">
      <c r="A12" s="616">
        <f>IF('Форма 1.0.2'!$E$12="",1,0)</f>
        <v>1</v>
      </c>
    </row>
    <row r="13" spans="1:1">
      <c r="A13" s="616">
        <f>IF('Форма 1.0.2'!$F$12="",1,0)</f>
        <v>1</v>
      </c>
    </row>
    <row r="14" spans="1:1">
      <c r="A14" s="616">
        <f>IF('Форма 1.0.2'!$G$12="",1,0)</f>
        <v>1</v>
      </c>
    </row>
    <row r="15" spans="1:1">
      <c r="A15" s="616">
        <f>IF('Форма 1.0.2'!$H$12="",1,0)</f>
        <v>1</v>
      </c>
    </row>
    <row r="16" spans="1:1">
      <c r="A16" s="616">
        <f>IF('Форма 1.0.2'!$I$12="",1,0)</f>
        <v>1</v>
      </c>
    </row>
    <row r="17" spans="1:1">
      <c r="A17" s="616">
        <f>IF('Форма 1.0.2'!$J$12="",1,0)</f>
        <v>1</v>
      </c>
    </row>
    <row r="18" spans="1:1">
      <c r="A18" s="616">
        <f>IF('Сведения об изменении'!$E$13="",1,0)</f>
        <v>1</v>
      </c>
    </row>
    <row r="19" spans="1:1">
      <c r="A19" s="616">
        <f>IF(Территории!$E$12="",1,0)</f>
        <v>0</v>
      </c>
    </row>
    <row r="20" spans="1:1">
      <c r="A20" s="616">
        <f>IF(Дифференциация!$E$25="",1,0)</f>
        <v>0</v>
      </c>
    </row>
    <row r="21" spans="1:1">
      <c r="A21" s="616">
        <f>IF(Дифференциация!$F$25="",1,0)</f>
        <v>0</v>
      </c>
    </row>
    <row r="22" spans="1:1">
      <c r="A22" s="616">
        <f>IF(Дифференциация!$J$25="",1,0)</f>
        <v>0</v>
      </c>
    </row>
    <row r="23" spans="1:1">
      <c r="A23" s="616">
        <f>IF(Дифференциация!$E$28="",1,0)</f>
        <v>0</v>
      </c>
    </row>
    <row r="24" spans="1:1">
      <c r="A24" s="616">
        <f>IF(Дифференциация!$F$28="",1,0)</f>
        <v>0</v>
      </c>
    </row>
    <row r="25" spans="1:1">
      <c r="A25" s="616">
        <f>IF(Дифференциация!$J$28="",1,0)</f>
        <v>0</v>
      </c>
    </row>
    <row r="26" spans="1:1">
      <c r="A26" s="616">
        <f>IF(Дифференциация!$I$22="",1,0)</f>
        <v>0</v>
      </c>
    </row>
    <row r="27" spans="1:1">
      <c r="A27" s="616">
        <f>IF(Дифференциация!$I$25="",1,0)</f>
        <v>0</v>
      </c>
    </row>
    <row r="28" spans="1:1">
      <c r="A28" s="616">
        <f>IF(Дифференциация!$I$28="",1,0)</f>
        <v>0</v>
      </c>
    </row>
    <row r="29" spans="1:1">
      <c r="A29" s="616">
        <f>IF(Дифференциация!$M$22="",1,0)</f>
        <v>0</v>
      </c>
    </row>
    <row r="30" spans="1:1">
      <c r="A30" s="616">
        <f>IF(Дифференциация!$M$25="",1,0)</f>
        <v>0</v>
      </c>
    </row>
    <row r="31" spans="1:1">
      <c r="A31" s="616">
        <f>IF(Дифференциация!$M$28="",1,0)</f>
        <v>0</v>
      </c>
    </row>
    <row r="32" spans="1:1">
      <c r="A32" s="616">
        <f>IF('Форма 4.3.1'!$G$29="",1,0)</f>
        <v>0</v>
      </c>
    </row>
    <row r="33" spans="1:1">
      <c r="A33" s="616">
        <f>IF('Форма 4.3.1'!$H$29="",1,0)</f>
        <v>0</v>
      </c>
    </row>
    <row r="34" spans="1:1">
      <c r="A34" s="616">
        <f>IF('Форма 4.3.1'!$I$29="",1,0)</f>
        <v>0</v>
      </c>
    </row>
    <row r="35" spans="1:1">
      <c r="A35" s="616">
        <f>IF('Форма 4.3.1'!$G$31="",1,0)</f>
        <v>0</v>
      </c>
    </row>
    <row r="36" spans="1:1">
      <c r="A36" s="616">
        <f>IF('Форма 4.3.1'!$H$31="",1,0)</f>
        <v>0</v>
      </c>
    </row>
    <row r="37" spans="1:1">
      <c r="A37" s="616">
        <f>IF('Форма 4.3.1'!$I$31="",1,0)</f>
        <v>0</v>
      </c>
    </row>
    <row r="38" spans="1:1">
      <c r="A38" s="616">
        <f>IF('Форма 4.3.1'!$G$45="",1,0)</f>
        <v>0</v>
      </c>
    </row>
    <row r="39" spans="1:1">
      <c r="A39" s="616">
        <f>IF('Форма 4.3.1'!$H$45="",1,0)</f>
        <v>0</v>
      </c>
    </row>
    <row r="40" spans="1:1">
      <c r="A40" s="616">
        <f>IF('Форма 4.3.1'!$I$45="",1,0)</f>
        <v>0</v>
      </c>
    </row>
    <row r="41" spans="1:1">
      <c r="A41" s="616">
        <f>IF('Форма 4.3.1'!$G$46="",1,0)</f>
        <v>0</v>
      </c>
    </row>
    <row r="42" spans="1:1">
      <c r="A42" s="616">
        <f>IF('Форма 4.3.1'!$H$46="",1,0)</f>
        <v>0</v>
      </c>
    </row>
    <row r="43" spans="1:1">
      <c r="A43" s="616">
        <f>IF('Форма 4.3.1'!$I$46="",1,0)</f>
        <v>0</v>
      </c>
    </row>
    <row r="44" spans="1:1">
      <c r="A44" s="616">
        <f>IF('Форма 4.3.1'!$G$47="",1,0)</f>
        <v>0</v>
      </c>
    </row>
    <row r="45" spans="1:1">
      <c r="A45" s="616">
        <f>IF('Форма 4.3.1'!$H$47="",1,0)</f>
        <v>0</v>
      </c>
    </row>
    <row r="46" spans="1:1">
      <c r="A46" s="616">
        <f>IF('Форма 4.3.1'!$I$47="",1,0)</f>
        <v>0</v>
      </c>
    </row>
    <row r="47" spans="1:1">
      <c r="A47" s="616">
        <f>IF('Форма 4.3.1'!$G$48="",1,0)</f>
        <v>0</v>
      </c>
    </row>
    <row r="48" spans="1:1">
      <c r="A48" s="616">
        <f>IF('Форма 4.3.1'!$H$48="",1,0)</f>
        <v>0</v>
      </c>
    </row>
    <row r="49" spans="1:1">
      <c r="A49" s="616">
        <f>IF('Форма 4.3.1'!$I$48="",1,0)</f>
        <v>0</v>
      </c>
    </row>
    <row r="50" spans="1:1">
      <c r="A50" s="616">
        <f>IF('Форма 4.3.1'!$G$49="",1,0)</f>
        <v>0</v>
      </c>
    </row>
    <row r="51" spans="1:1">
      <c r="A51" s="616">
        <f>IF('Форма 4.3.1'!$H$49="",1,0)</f>
        <v>0</v>
      </c>
    </row>
    <row r="52" spans="1:1">
      <c r="A52" s="616">
        <f>IF('Форма 4.3.1'!$I$49="",1,0)</f>
        <v>0</v>
      </c>
    </row>
    <row r="53" spans="1:1">
      <c r="A53" s="616">
        <f>IF('Форма 4.3.1'!$G$50="",1,0)</f>
        <v>0</v>
      </c>
    </row>
    <row r="54" spans="1:1">
      <c r="A54" s="616">
        <f>IF('Форма 4.3.1'!$H$50="",1,0)</f>
        <v>0</v>
      </c>
    </row>
    <row r="55" spans="1:1">
      <c r="A55" s="616">
        <f>IF('Форма 4.3.1'!$I$50="",1,0)</f>
        <v>0</v>
      </c>
    </row>
    <row r="56" spans="1:1">
      <c r="A56" s="616">
        <f>IF('Форма 4.3.1'!$G$51="",1,0)</f>
        <v>0</v>
      </c>
    </row>
    <row r="57" spans="1:1">
      <c r="A57" s="616">
        <f>IF('Форма 4.3.1'!$H$51="",1,0)</f>
        <v>0</v>
      </c>
    </row>
    <row r="58" spans="1:1">
      <c r="A58" s="616">
        <f>IF('Форма 4.3.1'!$I$51="",1,0)</f>
        <v>0</v>
      </c>
    </row>
    <row r="59" spans="1:1">
      <c r="A59" s="616">
        <f>IF('Форма 4.3.1'!$G$52="",1,0)</f>
        <v>0</v>
      </c>
    </row>
    <row r="60" spans="1:1">
      <c r="A60" s="616">
        <f>IF('Форма 4.3.1'!$H$52="",1,0)</f>
        <v>0</v>
      </c>
    </row>
    <row r="61" spans="1:1">
      <c r="A61" s="616">
        <f>IF('Форма 4.3.1'!$I$52="",1,0)</f>
        <v>0</v>
      </c>
    </row>
    <row r="62" spans="1:1">
      <c r="A62" s="616">
        <f>IF('Форма 4.3.1'!$G$53="",1,0)</f>
        <v>0</v>
      </c>
    </row>
    <row r="63" spans="1:1">
      <c r="A63" s="616">
        <f>IF('Форма 4.3.1'!$H$53="",1,0)</f>
        <v>0</v>
      </c>
    </row>
    <row r="64" spans="1:1">
      <c r="A64" s="616">
        <f>IF('Форма 4.3.1'!$I$53="",1,0)</f>
        <v>0</v>
      </c>
    </row>
    <row r="65" spans="1:1">
      <c r="A65" s="616">
        <f>IF('Форма 4.3.1'!$G$54="",1,0)</f>
        <v>0</v>
      </c>
    </row>
    <row r="66" spans="1:1">
      <c r="A66" s="616">
        <f>IF('Форма 4.3.1'!$H$54="",1,0)</f>
        <v>0</v>
      </c>
    </row>
    <row r="67" spans="1:1">
      <c r="A67" s="616">
        <f>IF('Форма 4.3.1'!$I$54="",1,0)</f>
        <v>0</v>
      </c>
    </row>
    <row r="68" spans="1:1">
      <c r="A68" s="616">
        <f>IF('Форма 4.3.1'!$G$55="",1,0)</f>
        <v>0</v>
      </c>
    </row>
    <row r="69" spans="1:1">
      <c r="A69" s="616">
        <f>IF('Форма 4.3.1'!$H$55="",1,0)</f>
        <v>0</v>
      </c>
    </row>
    <row r="70" spans="1:1">
      <c r="A70" s="616">
        <f>IF('Форма 4.3.1'!$I$55="",1,0)</f>
        <v>0</v>
      </c>
    </row>
    <row r="71" spans="1:1">
      <c r="A71" s="616">
        <f>IF('Форма 4.3.1'!$G$56="",1,0)</f>
        <v>0</v>
      </c>
    </row>
    <row r="72" spans="1:1">
      <c r="A72" s="616">
        <f>IF('Форма 4.3.1'!$H$56="",1,0)</f>
        <v>0</v>
      </c>
    </row>
    <row r="73" spans="1:1">
      <c r="A73" s="616">
        <f>IF('Форма 4.3.1'!$I$56="",1,0)</f>
        <v>0</v>
      </c>
    </row>
    <row r="74" spans="1:1">
      <c r="A74" s="616">
        <f>IF('Форма 4.3.1'!$G$57="",1,0)</f>
        <v>0</v>
      </c>
    </row>
    <row r="75" spans="1:1">
      <c r="A75" s="616">
        <f>IF('Форма 4.3.1'!$H$57="",1,0)</f>
        <v>0</v>
      </c>
    </row>
    <row r="76" spans="1:1">
      <c r="A76" s="616">
        <f>IF('Форма 4.3.1'!$I$57="",1,0)</f>
        <v>0</v>
      </c>
    </row>
    <row r="77" spans="1:1">
      <c r="A77" s="616">
        <f>IF('Форма 4.3.1'!$G$58="",1,0)</f>
        <v>0</v>
      </c>
    </row>
    <row r="78" spans="1:1">
      <c r="A78" s="616">
        <f>IF('Форма 4.3.1'!$H$58="",1,0)</f>
        <v>0</v>
      </c>
    </row>
    <row r="79" spans="1:1">
      <c r="A79" s="616">
        <f>IF('Форма 4.3.1'!$I$58="",1,0)</f>
        <v>0</v>
      </c>
    </row>
    <row r="80" spans="1:1">
      <c r="A80" s="616">
        <f>IF('Форма 4.3.1'!$G$59="",1,0)</f>
        <v>0</v>
      </c>
    </row>
    <row r="81" spans="1:1">
      <c r="A81" s="616">
        <f>IF('Форма 4.3.1'!$H$59="",1,0)</f>
        <v>0</v>
      </c>
    </row>
    <row r="82" spans="1:1">
      <c r="A82" s="616">
        <f>IF('Форма 4.3.1'!$I$59="",1,0)</f>
        <v>0</v>
      </c>
    </row>
    <row r="83" spans="1:1">
      <c r="A83" s="616">
        <f>IF('Форма 4.3.1'!$G$60="",1,0)</f>
        <v>0</v>
      </c>
    </row>
    <row r="84" spans="1:1">
      <c r="A84" s="616">
        <f>IF('Форма 4.3.1'!$H$60="",1,0)</f>
        <v>0</v>
      </c>
    </row>
    <row r="85" spans="1:1">
      <c r="A85" s="616">
        <f>IF('Форма 4.3.1'!$I$60="",1,0)</f>
        <v>0</v>
      </c>
    </row>
    <row r="86" spans="1:1">
      <c r="A86" s="616">
        <f>IF('Форма 4.3.1'!$G$61="",1,0)</f>
        <v>0</v>
      </c>
    </row>
    <row r="87" spans="1:1">
      <c r="A87" s="616">
        <f>IF('Форма 4.3.1'!$H$61="",1,0)</f>
        <v>0</v>
      </c>
    </row>
    <row r="88" spans="1:1">
      <c r="A88" s="616">
        <f>IF('Форма 4.3.1'!$I$61="",1,0)</f>
        <v>0</v>
      </c>
    </row>
    <row r="89" spans="1:1">
      <c r="A89" s="616">
        <f>IF('Форма 4.3.1'!$G$62="",1,0)</f>
        <v>0</v>
      </c>
    </row>
    <row r="90" spans="1:1">
      <c r="A90" s="616">
        <f>IF('Форма 4.3.1'!$H$62="",1,0)</f>
        <v>0</v>
      </c>
    </row>
    <row r="91" spans="1:1">
      <c r="A91" s="616">
        <f>IF('Форма 4.3.1'!$I$62="",1,0)</f>
        <v>0</v>
      </c>
    </row>
    <row r="92" spans="1:1">
      <c r="A92" s="616">
        <f>IF('Форма 4.3.1'!$G$70="",1,0)</f>
        <v>0</v>
      </c>
    </row>
    <row r="93" spans="1:1">
      <c r="A93" s="616">
        <f>IF('Форма 4.3.1'!$H$70="",1,0)</f>
        <v>0</v>
      </c>
    </row>
    <row r="94" spans="1:1">
      <c r="A94" s="616">
        <f>IF('Форма 4.3.1'!$I$70="",1,0)</f>
        <v>0</v>
      </c>
    </row>
    <row r="95" spans="1:1">
      <c r="A95" s="616">
        <f>IF('Форма 4.3.1'!$G$71="",1,0)</f>
        <v>0</v>
      </c>
    </row>
    <row r="96" spans="1:1">
      <c r="A96" s="616">
        <f>IF('Форма 4.3.1'!$H$71="",1,0)</f>
        <v>0</v>
      </c>
    </row>
    <row r="97" spans="1:1">
      <c r="A97" s="616">
        <f>IF('Форма 4.3.1'!$I$71="",1,0)</f>
        <v>0</v>
      </c>
    </row>
    <row r="98" spans="1:1">
      <c r="A98" s="616">
        <f>IF('Форма 4.3.1'!$G$72="",1,0)</f>
        <v>0</v>
      </c>
    </row>
    <row r="99" spans="1:1">
      <c r="A99" s="616">
        <f>IF('Форма 4.3.1'!$H$72="",1,0)</f>
        <v>0</v>
      </c>
    </row>
    <row r="100" spans="1:1">
      <c r="A100" s="616">
        <f>IF('Форма 4.3.1'!$I$72="",1,0)</f>
        <v>0</v>
      </c>
    </row>
    <row r="101" spans="1:1">
      <c r="A101" s="616">
        <f>IF('Форма 4.3.1'!$G$73="",1,0)</f>
        <v>0</v>
      </c>
    </row>
    <row r="102" spans="1:1">
      <c r="A102" s="616">
        <f>IF('Форма 4.3.1'!$H$73="",1,0)</f>
        <v>0</v>
      </c>
    </row>
    <row r="103" spans="1:1">
      <c r="A103" s="616">
        <f>IF('Форма 4.3.1'!$I$73="",1,0)</f>
        <v>0</v>
      </c>
    </row>
    <row r="104" spans="1:1">
      <c r="A104" s="616">
        <f>IF('Форма 4.3.1'!$G$74="",1,0)</f>
        <v>0</v>
      </c>
    </row>
    <row r="105" spans="1:1">
      <c r="A105" s="616">
        <f>IF('Форма 4.3.1'!$H$74="",1,0)</f>
        <v>0</v>
      </c>
    </row>
    <row r="106" spans="1:1">
      <c r="A106" s="616">
        <f>IF('Форма 4.3.1'!$I$74="",1,0)</f>
        <v>0</v>
      </c>
    </row>
    <row r="107" spans="1:1">
      <c r="A107" s="616">
        <f>IF('Форма 4.3.1'!$G$75="",1,0)</f>
        <v>0</v>
      </c>
    </row>
    <row r="108" spans="1:1">
      <c r="A108" s="616">
        <f>IF('Форма 4.3.1'!$H$75="",1,0)</f>
        <v>0</v>
      </c>
    </row>
    <row r="109" spans="1:1">
      <c r="A109" s="616">
        <f>IF('Форма 4.3.1'!$I$75="",1,0)</f>
        <v>0</v>
      </c>
    </row>
    <row r="110" spans="1:1">
      <c r="A110" s="616">
        <f>IF('Форма 4.3.1'!$G$76="",1,0)</f>
        <v>0</v>
      </c>
    </row>
    <row r="111" spans="1:1">
      <c r="A111" s="616">
        <f>IF('Форма 4.3.1'!$H$76="",1,0)</f>
        <v>0</v>
      </c>
    </row>
    <row r="112" spans="1:1">
      <c r="A112" s="616">
        <f>IF('Форма 4.3.1'!$I$76="",1,0)</f>
        <v>0</v>
      </c>
    </row>
    <row r="113" spans="1:1">
      <c r="A113" s="616">
        <f>IF('Форма 4.3.1'!$G$77="",1,0)</f>
        <v>0</v>
      </c>
    </row>
    <row r="114" spans="1:1">
      <c r="A114" s="616">
        <f>IF('Форма 4.3.1'!$H$77="",1,0)</f>
        <v>0</v>
      </c>
    </row>
    <row r="115" spans="1:1">
      <c r="A115" s="616">
        <f>IF('Форма 4.3.1'!$I$77="",1,0)</f>
        <v>0</v>
      </c>
    </row>
    <row r="116" spans="1:1">
      <c r="A116" s="616">
        <f>IF('Форма 4.3.1'!$G$78="",1,0)</f>
        <v>0</v>
      </c>
    </row>
    <row r="117" spans="1:1">
      <c r="A117" s="616">
        <f>IF('Форма 4.3.1'!$H$78="",1,0)</f>
        <v>0</v>
      </c>
    </row>
    <row r="118" spans="1:1">
      <c r="A118" s="616">
        <f>IF('Форма 4.3.1'!$I$78="",1,0)</f>
        <v>0</v>
      </c>
    </row>
    <row r="119" spans="1:1">
      <c r="A119" s="616">
        <f>IF('Форма 4.3.1'!$G$79="",1,0)</f>
        <v>0</v>
      </c>
    </row>
    <row r="120" spans="1:1">
      <c r="A120" s="616">
        <f>IF('Форма 4.3.1'!$H$79="",1,0)</f>
        <v>0</v>
      </c>
    </row>
    <row r="121" spans="1:1">
      <c r="A121" s="616">
        <f>IF('Форма 4.3.1'!$I$79="",1,0)</f>
        <v>0</v>
      </c>
    </row>
    <row r="122" spans="1:1">
      <c r="A122" s="616">
        <f>IF('Форма 4.3.1'!$G$86="",1,0)</f>
        <v>0</v>
      </c>
    </row>
    <row r="123" spans="1:1">
      <c r="A123" s="616">
        <f>IF('Форма 4.3.1'!$H$86="",1,0)</f>
        <v>0</v>
      </c>
    </row>
    <row r="124" spans="1:1">
      <c r="A124" s="616">
        <f>IF('Форма 4.3.1'!$I$86="",1,0)</f>
        <v>0</v>
      </c>
    </row>
    <row r="125" spans="1:1">
      <c r="A125" s="616">
        <f>IF('Форма 4.3.1'!$G$87="",1,0)</f>
        <v>0</v>
      </c>
    </row>
    <row r="126" spans="1:1">
      <c r="A126" s="616">
        <f>IF('Форма 4.3.1'!$H$87="",1,0)</f>
        <v>0</v>
      </c>
    </row>
    <row r="127" spans="1:1">
      <c r="A127" s="616">
        <f>IF('Форма 4.3.1'!$I$87="",1,0)</f>
        <v>0</v>
      </c>
    </row>
    <row r="128" spans="1:1">
      <c r="A128" s="616">
        <f>IF('Форма 4.3.1'!$G$88="",1,0)</f>
        <v>0</v>
      </c>
    </row>
    <row r="129" spans="1:1">
      <c r="A129" s="616">
        <f>IF('Форма 4.3.1'!$H$88="",1,0)</f>
        <v>0</v>
      </c>
    </row>
    <row r="130" spans="1:1">
      <c r="A130" s="616">
        <f>IF('Форма 4.3.1'!$I$88="",1,0)</f>
        <v>0</v>
      </c>
    </row>
    <row r="131" spans="1:1">
      <c r="A131" s="616">
        <f>IF('Форма 4.3.1'!$G$89="",1,0)</f>
        <v>0</v>
      </c>
    </row>
    <row r="132" spans="1:1">
      <c r="A132" s="616">
        <f>IF('Форма 4.3.1'!$H$89="",1,0)</f>
        <v>0</v>
      </c>
    </row>
    <row r="133" spans="1:1">
      <c r="A133" s="616">
        <f>IF('Форма 4.3.1'!$I$89="",1,0)</f>
        <v>0</v>
      </c>
    </row>
    <row r="134" spans="1:1">
      <c r="A134" s="616">
        <f>IF('Форма 4.3.1'!$G$90="",1,0)</f>
        <v>0</v>
      </c>
    </row>
    <row r="135" spans="1:1">
      <c r="A135" s="616">
        <f>IF('Форма 4.3.1'!$H$90="",1,0)</f>
        <v>0</v>
      </c>
    </row>
    <row r="136" spans="1:1">
      <c r="A136" s="616">
        <f>IF('Форма 4.3.1'!$I$90="",1,0)</f>
        <v>0</v>
      </c>
    </row>
    <row r="137" spans="1:1">
      <c r="A137" s="616">
        <f>IF('Форма 4.3.1'!$G$91="",1,0)</f>
        <v>0</v>
      </c>
    </row>
    <row r="138" spans="1:1">
      <c r="A138" s="616">
        <f>IF('Форма 4.3.1'!$H$91="",1,0)</f>
        <v>0</v>
      </c>
    </row>
    <row r="139" spans="1:1">
      <c r="A139" s="616">
        <f>IF('Форма 4.3.1'!$I$91="",1,0)</f>
        <v>0</v>
      </c>
    </row>
    <row r="140" spans="1:1">
      <c r="A140" s="616">
        <f>IF('Форма 4.3.1'!$G$92="",1,0)</f>
        <v>0</v>
      </c>
    </row>
    <row r="141" spans="1:1">
      <c r="A141" s="616">
        <f>IF('Форма 4.3.1'!$H$92="",1,0)</f>
        <v>0</v>
      </c>
    </row>
    <row r="142" spans="1:1">
      <c r="A142" s="616">
        <f>IF('Форма 4.3.1'!$I$92="",1,0)</f>
        <v>0</v>
      </c>
    </row>
    <row r="143" spans="1:1">
      <c r="A143" s="616">
        <f>IF('Форма 4.3.1'!$G$94="",1,0)</f>
        <v>0</v>
      </c>
    </row>
    <row r="144" spans="1:1">
      <c r="A144" s="616">
        <f>IF('Форма 4.3.1'!$H$94="",1,0)</f>
        <v>0</v>
      </c>
    </row>
    <row r="145" spans="1:1">
      <c r="A145" s="616">
        <f>IF('Форма 4.3.1'!$I$94="",1,0)</f>
        <v>0</v>
      </c>
    </row>
    <row r="146" spans="1:1">
      <c r="A146" s="616">
        <f>IF('Форма 4.3.1'!$G$95="",1,0)</f>
        <v>0</v>
      </c>
    </row>
    <row r="147" spans="1:1">
      <c r="A147" s="616">
        <f>IF('Форма 4.3.1'!$H$95="",1,0)</f>
        <v>0</v>
      </c>
    </row>
    <row r="148" spans="1:1">
      <c r="A148" s="616">
        <f>IF('Форма 4.3.1'!$I$95="",1,0)</f>
        <v>0</v>
      </c>
    </row>
    <row r="149" spans="1:1">
      <c r="A149" s="616">
        <f>IF('Форма 4.3.1'!$G$96="",1,0)</f>
        <v>0</v>
      </c>
    </row>
    <row r="150" spans="1:1">
      <c r="A150" s="616">
        <f>IF('Форма 4.3.1'!$H$96="",1,0)</f>
        <v>0</v>
      </c>
    </row>
    <row r="151" spans="1:1">
      <c r="A151" s="616">
        <f>IF('Форма 4.3.1'!$I$96="",1,0)</f>
        <v>0</v>
      </c>
    </row>
    <row r="152" spans="1:1">
      <c r="A152" s="616">
        <f>IF('Форма 4.3.1'!$G$97="",1,0)</f>
        <v>0</v>
      </c>
    </row>
    <row r="153" spans="1:1">
      <c r="A153" s="616">
        <f>IF('Форма 4.3.1'!$H$97="",1,0)</f>
        <v>0</v>
      </c>
    </row>
    <row r="154" spans="1:1">
      <c r="A154" s="616">
        <f>IF('Форма 4.3.1'!$I$97="",1,0)</f>
        <v>0</v>
      </c>
    </row>
    <row r="155" spans="1:1">
      <c r="A155" s="616">
        <f>IF('Форма 4.3.1'!$G$101="",1,0)</f>
        <v>0</v>
      </c>
    </row>
    <row r="156" spans="1:1">
      <c r="A156" s="616">
        <f>IF('Форма 4.3.1'!$H$101="",1,0)</f>
        <v>0</v>
      </c>
    </row>
    <row r="157" spans="1:1">
      <c r="A157" s="616">
        <f>IF('Форма 4.3.1'!$I$101="",1,0)</f>
        <v>0</v>
      </c>
    </row>
    <row r="158" spans="1:1">
      <c r="A158" s="616">
        <f>IF('Форма 4.3.1'!$G$106="",1,0)</f>
        <v>0</v>
      </c>
    </row>
    <row r="159" spans="1:1">
      <c r="A159" s="616">
        <f>IF('Форма 4.3.1'!$H$106="",1,0)</f>
        <v>0</v>
      </c>
    </row>
    <row r="160" spans="1:1">
      <c r="A160" s="616">
        <f>IF('Форма 4.3.1'!$I$106="",1,0)</f>
        <v>0</v>
      </c>
    </row>
    <row r="161" spans="1:1">
      <c r="A161" s="616">
        <f>IF('Форма 4.3.1'!$G$111="",1,0)</f>
        <v>0</v>
      </c>
    </row>
    <row r="162" spans="1:1">
      <c r="A162" s="616">
        <f>IF('Форма 4.3.1'!$H$111="",1,0)</f>
        <v>0</v>
      </c>
    </row>
    <row r="163" spans="1:1">
      <c r="A163" s="616">
        <f>IF('Форма 4.3.1'!$I$111="",1,0)</f>
        <v>0</v>
      </c>
    </row>
    <row r="164" spans="1:1">
      <c r="A164" s="616">
        <f>IF('Форма 4.3.1'!$G$112="",1,0)</f>
        <v>0</v>
      </c>
    </row>
    <row r="165" spans="1:1">
      <c r="A165" s="616">
        <f>IF('Форма 4.3.1'!$H$112="",1,0)</f>
        <v>0</v>
      </c>
    </row>
    <row r="166" spans="1:1">
      <c r="A166" s="616">
        <f>IF('Форма 4.3.1'!$I$112="",1,0)</f>
        <v>0</v>
      </c>
    </row>
    <row r="167" spans="1:1">
      <c r="A167" s="616">
        <f>IF('Форма 4.4'!$I$11="",1,0)</f>
        <v>0</v>
      </c>
    </row>
    <row r="168" spans="1:1">
      <c r="A168" s="616">
        <f>IF('Форма 4.4'!$K$11="",1,0)</f>
        <v>0</v>
      </c>
    </row>
    <row r="169" spans="1:1">
      <c r="A169" s="616">
        <f>IF('Форма 4.4'!$G$12="",1,0)</f>
        <v>0</v>
      </c>
    </row>
    <row r="170" spans="1:1">
      <c r="A170" s="616">
        <f>IF('Форма 4.4'!$I$12="",1,0)</f>
        <v>0</v>
      </c>
    </row>
    <row r="171" spans="1:1">
      <c r="A171" s="616">
        <f>IF('Форма 4.4'!$K$12="",1,0)</f>
        <v>0</v>
      </c>
    </row>
    <row r="172" spans="1:1">
      <c r="A172" s="616">
        <f>IF('Форма 4.4'!$G$18="",1,0)</f>
        <v>0</v>
      </c>
    </row>
    <row r="173" spans="1:1">
      <c r="A173" s="616">
        <f>IF('Форма 4.4'!$I$18="",1,0)</f>
        <v>0</v>
      </c>
    </row>
    <row r="174" spans="1:1">
      <c r="A174" s="616">
        <f>IF('Форма 4.4'!$K$18="",1,0)</f>
        <v>0</v>
      </c>
    </row>
    <row r="175" spans="1:1">
      <c r="A175" s="616">
        <f>IF('Форма 4.4'!$G$19="",1,0)</f>
        <v>0</v>
      </c>
    </row>
    <row r="176" spans="1:1">
      <c r="A176" s="616">
        <f>IF('Форма 4.4'!$I$19="",1,0)</f>
        <v>0</v>
      </c>
    </row>
    <row r="177" spans="1:1">
      <c r="A177" s="616">
        <f>IF('Форма 4.4'!$K$19="",1,0)</f>
        <v>0</v>
      </c>
    </row>
    <row r="178" spans="1:1">
      <c r="A178" s="616">
        <f>IF('Форма 4.4'!$G$11="",1,0)</f>
        <v>0</v>
      </c>
    </row>
    <row r="179" spans="1:1">
      <c r="A179" s="616">
        <f>IF('Форма 4.5'!$I$11="",1,0)</f>
        <v>1</v>
      </c>
    </row>
    <row r="180" spans="1:1">
      <c r="A180" s="616">
        <f>IF('Форма 4.5'!$I$12="",1,0)</f>
        <v>1</v>
      </c>
    </row>
    <row r="181" spans="1:1">
      <c r="A181" s="616">
        <f>IF('Форма 4.5'!$I$15="",1,0)</f>
        <v>1</v>
      </c>
    </row>
    <row r="182" spans="1:1">
      <c r="A182" s="616">
        <f>IF('Форма 4.5'!$I$16="",1,0)</f>
        <v>1</v>
      </c>
    </row>
    <row r="183" spans="1:1">
      <c r="A183" s="616">
        <f>IF('Форма 4.5'!$I$17="",1,0)</f>
        <v>1</v>
      </c>
    </row>
    <row r="184" spans="1:1">
      <c r="A184" s="616">
        <f>IF('Форма 4.5'!$I$18="",1,0)</f>
        <v>1</v>
      </c>
    </row>
    <row r="185" spans="1:1">
      <c r="A185" s="616">
        <f>IF('Форма 4.5'!$G$23="",1,0)</f>
        <v>1</v>
      </c>
    </row>
    <row r="186" spans="1:1">
      <c r="A186" s="616">
        <f>IF('Форма 4.5'!$G$24="",1,0)</f>
        <v>1</v>
      </c>
    </row>
    <row r="187" spans="1:1">
      <c r="A187" s="616">
        <f>IF('Форма 4.5'!$I$24="",1,0)</f>
        <v>1</v>
      </c>
    </row>
    <row r="188" spans="1:1">
      <c r="A188" s="616">
        <f>IF('Форма 4.5'!$G$91="",1,0)</f>
        <v>1</v>
      </c>
    </row>
    <row r="189" spans="1:1">
      <c r="A189" s="616">
        <f>IF('Форма 4.5'!$I$92="",1,0)</f>
        <v>1</v>
      </c>
    </row>
    <row r="190" spans="1:1">
      <c r="A190" s="616">
        <f>IF('Форма 4.5'!$I$93="",1,0)</f>
        <v>1</v>
      </c>
    </row>
    <row r="191" spans="1:1">
      <c r="A191" s="616">
        <f>IF('Форма 4.5'!$I$94="",1,0)</f>
        <v>1</v>
      </c>
    </row>
    <row r="192" spans="1:1">
      <c r="A192" s="616">
        <f>IF('Форма 4.5'!$I$95="",1,0)</f>
        <v>1</v>
      </c>
    </row>
    <row r="193" spans="1:1">
      <c r="A193" s="616">
        <f>IF('Форма 4.5'!$I$14="",1,0)</f>
        <v>1</v>
      </c>
    </row>
    <row r="194" spans="1:1">
      <c r="A194" s="616">
        <f>IF('Форма 4.3.1'!$E$38="",1,0)</f>
        <v>0</v>
      </c>
    </row>
    <row r="195" spans="1:1">
      <c r="A195" s="616">
        <f>IF('Форма 4.3.1'!$F$40="",1,0)</f>
        <v>0</v>
      </c>
    </row>
    <row r="196" spans="1:1">
      <c r="A196" s="767">
        <f>IF('Форма 4.3.1'!$E$68="",1,0)</f>
        <v>0</v>
      </c>
    </row>
    <row r="197" spans="1:1">
      <c r="A197" s="767">
        <f>IF('Форма 4.3.1'!$E$81="",1,0)</f>
        <v>0</v>
      </c>
    </row>
    <row r="198" spans="1:1">
      <c r="A198" s="767">
        <f>IF('Форма 4.3.1'!$E$82="",1,0)</f>
        <v>0</v>
      </c>
    </row>
    <row r="199" spans="1:1">
      <c r="A199" s="767">
        <f>IF('Форма 4.3.1'!$E$83="",1,0)</f>
        <v>0</v>
      </c>
    </row>
    <row r="200" spans="1:1">
      <c r="A200" s="767">
        <f>IF('Форма 4.3.1'!$E$84="",1,0)</f>
        <v>0</v>
      </c>
    </row>
    <row r="201" spans="1:1">
      <c r="A201" s="767">
        <f>IF('Форма 4.3.1'!$E$103="",1,0)</f>
        <v>0</v>
      </c>
    </row>
    <row r="202" spans="1:1">
      <c r="A202" s="767">
        <f>IF('Форма 4.3.1'!$E$104="",1,0)</f>
        <v>0</v>
      </c>
    </row>
    <row r="203" spans="1:1">
      <c r="A203" s="767">
        <f>IF('Форма 4.3.1'!$E$108="",1,0)</f>
        <v>0</v>
      </c>
    </row>
    <row r="204" spans="1:1">
      <c r="A204" s="767">
        <f>IF('Форма 4.3.1'!$E$109="",1,0)</f>
        <v>0</v>
      </c>
    </row>
  </sheetData>
  <sheetProtection formatColumns="0" formatRows="0"/>
  <pageMargins left="0.75" right="0.75" top="1" bottom="1" header="0.5" footer="0.5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Info">
    <tabColor indexed="47"/>
  </sheetPr>
  <dimension ref="A1:K11"/>
  <sheetViews>
    <sheetView showGridLines="0" zoomScaleNormal="100" workbookViewId="0"/>
  </sheetViews>
  <sheetFormatPr defaultRowHeight="11.25"/>
  <cols>
    <col min="1" max="1" width="3.7109375" style="125" customWidth="1"/>
    <col min="2" max="2" width="87.28515625" style="91" customWidth="1"/>
    <col min="3" max="3" width="9.140625" style="125"/>
    <col min="4" max="4" width="109.140625" style="125" customWidth="1"/>
    <col min="5" max="16384" width="9.140625" style="125"/>
  </cols>
  <sheetData>
    <row r="1" spans="1:11" ht="14.25">
      <c r="B1" s="184" t="s">
        <v>150</v>
      </c>
      <c r="C1" s="165"/>
      <c r="D1" s="917"/>
      <c r="E1" s="917"/>
      <c r="F1" s="917"/>
      <c r="G1" s="917"/>
      <c r="H1" s="917"/>
      <c r="I1" s="917"/>
      <c r="J1" s="917"/>
      <c r="K1" s="917"/>
    </row>
    <row r="2" spans="1:11" ht="14.25">
      <c r="A2" s="165">
        <v>1</v>
      </c>
      <c r="B2" s="185" t="s">
        <v>143</v>
      </c>
      <c r="C2" s="165"/>
      <c r="D2" s="917"/>
      <c r="E2" s="917"/>
      <c r="F2" s="917"/>
      <c r="G2" s="917"/>
      <c r="H2" s="917"/>
      <c r="I2" s="917"/>
      <c r="J2" s="917"/>
      <c r="K2" s="917"/>
    </row>
    <row r="3" spans="1:11" ht="22.5">
      <c r="A3" s="165">
        <v>2</v>
      </c>
      <c r="B3" s="185" t="s">
        <v>144</v>
      </c>
      <c r="C3" s="165"/>
      <c r="D3" s="918"/>
      <c r="E3" s="918"/>
      <c r="F3" s="918"/>
      <c r="G3" s="918"/>
      <c r="H3" s="918"/>
      <c r="I3" s="918"/>
      <c r="J3" s="918"/>
      <c r="K3" s="918"/>
    </row>
    <row r="4" spans="1:11" ht="14.25">
      <c r="B4" s="184" t="s">
        <v>151</v>
      </c>
      <c r="C4" s="165"/>
      <c r="D4" s="919"/>
      <c r="E4" s="918"/>
      <c r="F4" s="918"/>
      <c r="G4" s="918"/>
      <c r="H4" s="918"/>
      <c r="I4" s="918"/>
      <c r="J4" s="918"/>
      <c r="K4" s="918"/>
    </row>
    <row r="5" spans="1:11" ht="33.75">
      <c r="A5" s="165">
        <v>1</v>
      </c>
      <c r="B5" s="185" t="s">
        <v>192</v>
      </c>
      <c r="C5" s="165"/>
      <c r="D5" s="916"/>
      <c r="E5" s="916"/>
      <c r="F5" s="916"/>
      <c r="G5" s="916"/>
      <c r="H5" s="916"/>
      <c r="I5" s="916"/>
      <c r="J5" s="916"/>
      <c r="K5" s="916"/>
    </row>
    <row r="6" spans="1:11" ht="22.5">
      <c r="A6" s="165">
        <v>2</v>
      </c>
      <c r="B6" s="185" t="s">
        <v>149</v>
      </c>
    </row>
    <row r="7" spans="1:11" ht="22.5">
      <c r="A7" s="165">
        <v>3</v>
      </c>
      <c r="B7" s="185" t="s">
        <v>323</v>
      </c>
    </row>
    <row r="8" spans="1:11" ht="56.25">
      <c r="A8" s="165">
        <v>4</v>
      </c>
      <c r="B8" s="185" t="s">
        <v>324</v>
      </c>
    </row>
    <row r="9" spans="1:11">
      <c r="B9" s="184" t="s">
        <v>121</v>
      </c>
    </row>
    <row r="10" spans="1:11" ht="22.5">
      <c r="A10" s="165">
        <v>1</v>
      </c>
      <c r="B10" s="185" t="s">
        <v>119</v>
      </c>
    </row>
    <row r="11" spans="1:11">
      <c r="B11" s="91" t="s">
        <v>126</v>
      </c>
    </row>
  </sheetData>
  <mergeCells count="5">
    <mergeCell ref="D5:K5"/>
    <mergeCell ref="D1:K1"/>
    <mergeCell ref="D2:K2"/>
    <mergeCell ref="D3:K3"/>
    <mergeCell ref="D4:K4"/>
  </mergeCells>
  <phoneticPr fontId="11" type="noConversion"/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EHSHEET">
    <tabColor indexed="47"/>
  </sheetPr>
  <dimension ref="A1:AC87"/>
  <sheetViews>
    <sheetView showGridLines="0" zoomScaleNormal="100" workbookViewId="0"/>
  </sheetViews>
  <sheetFormatPr defaultRowHeight="11.25"/>
  <cols>
    <col min="1" max="1" width="32.5703125" style="79" customWidth="1"/>
    <col min="2" max="2" width="9.140625" style="71"/>
    <col min="3" max="3" width="15.7109375" style="82" customWidth="1"/>
    <col min="4" max="4" width="17" style="82" customWidth="1"/>
    <col min="5" max="5" width="15.7109375" style="76" customWidth="1"/>
    <col min="6" max="6" width="11.140625" style="76" customWidth="1"/>
    <col min="7" max="7" width="31.42578125" style="76" customWidth="1"/>
    <col min="8" max="9" width="26.85546875" style="76" customWidth="1"/>
    <col min="10" max="10" width="9.140625" style="76"/>
    <col min="11" max="11" width="26.28515625" style="78" customWidth="1"/>
    <col min="12" max="12" width="29.140625" style="77" customWidth="1"/>
    <col min="13" max="13" width="39.85546875" style="76" bestFit="1" customWidth="1"/>
    <col min="14" max="14" width="9.140625" style="76"/>
    <col min="15" max="15" width="29.5703125" style="76" customWidth="1"/>
    <col min="16" max="16" width="29" style="76" customWidth="1"/>
    <col min="17" max="18" width="9.140625" style="76"/>
    <col min="19" max="19" width="21" style="76" customWidth="1"/>
    <col min="20" max="20" width="42" style="76" customWidth="1"/>
    <col min="21" max="21" width="9.140625" style="76"/>
    <col min="22" max="22" width="30.140625" style="76" customWidth="1"/>
    <col min="23" max="23" width="7.7109375" style="76" bestFit="1" customWidth="1"/>
    <col min="24" max="25" width="9.140625" style="76"/>
    <col min="26" max="26" width="49.7109375" style="76" customWidth="1"/>
    <col min="27" max="27" width="9.140625" style="76"/>
    <col min="28" max="28" width="36.42578125" style="76" customWidth="1"/>
    <col min="29" max="16384" width="9.140625" style="76"/>
  </cols>
  <sheetData>
    <row r="1" spans="1:29" s="74" customFormat="1" ht="51">
      <c r="A1" s="58" t="s">
        <v>132</v>
      </c>
      <c r="B1" s="80"/>
      <c r="C1" s="37" t="s">
        <v>20</v>
      </c>
      <c r="D1" s="37" t="s">
        <v>17</v>
      </c>
      <c r="E1" s="37" t="s">
        <v>33</v>
      </c>
      <c r="F1" s="37" t="s">
        <v>56</v>
      </c>
      <c r="G1" s="37" t="s">
        <v>48</v>
      </c>
      <c r="H1" s="37" t="s">
        <v>73</v>
      </c>
      <c r="I1" s="37" t="s">
        <v>103</v>
      </c>
      <c r="J1" s="48" t="s">
        <v>104</v>
      </c>
      <c r="K1" s="37" t="s">
        <v>51</v>
      </c>
      <c r="L1" s="73" t="s">
        <v>99</v>
      </c>
      <c r="M1" s="45" t="s">
        <v>100</v>
      </c>
      <c r="O1" s="499" t="s">
        <v>489</v>
      </c>
      <c r="P1" s="499" t="s">
        <v>522</v>
      </c>
      <c r="S1" s="920" t="s">
        <v>235</v>
      </c>
      <c r="T1" s="920"/>
      <c r="V1" s="921" t="s">
        <v>523</v>
      </c>
      <c r="W1" s="921"/>
      <c r="Z1" s="617" t="s">
        <v>541</v>
      </c>
      <c r="AB1" s="922" t="s">
        <v>629</v>
      </c>
      <c r="AC1" s="922"/>
    </row>
    <row r="2" spans="1:29" ht="25.5">
      <c r="A2" s="351" t="s">
        <v>168</v>
      </c>
      <c r="C2" s="38">
        <v>2017</v>
      </c>
      <c r="D2" s="38" t="s">
        <v>18</v>
      </c>
      <c r="E2" s="39" t="s">
        <v>34</v>
      </c>
      <c r="F2" s="39" t="s">
        <v>57</v>
      </c>
      <c r="G2" s="39" t="s">
        <v>46</v>
      </c>
      <c r="H2" s="39" t="s">
        <v>74</v>
      </c>
      <c r="I2" s="41"/>
      <c r="J2" s="75">
        <v>52</v>
      </c>
      <c r="K2" s="37" t="s">
        <v>52</v>
      </c>
      <c r="L2" s="73" t="s">
        <v>533</v>
      </c>
      <c r="M2" s="46" t="s">
        <v>221</v>
      </c>
      <c r="O2" s="500" t="s">
        <v>490</v>
      </c>
      <c r="P2" s="522" t="s">
        <v>535</v>
      </c>
      <c r="S2" s="297" t="s">
        <v>236</v>
      </c>
      <c r="T2" s="498" t="s">
        <v>237</v>
      </c>
      <c r="V2" s="500" t="s">
        <v>524</v>
      </c>
      <c r="W2" s="500" t="b">
        <v>0</v>
      </c>
      <c r="Z2" s="618" t="s">
        <v>542</v>
      </c>
      <c r="AB2" s="632" t="s">
        <v>630</v>
      </c>
      <c r="AC2" s="632" t="s">
        <v>631</v>
      </c>
    </row>
    <row r="3" spans="1:29" ht="112.5">
      <c r="A3" s="351" t="s">
        <v>169</v>
      </c>
      <c r="C3" s="38">
        <v>2018</v>
      </c>
      <c r="D3" s="38" t="s">
        <v>19</v>
      </c>
      <c r="E3" s="39" t="s">
        <v>35</v>
      </c>
      <c r="F3" s="39" t="s">
        <v>58</v>
      </c>
      <c r="G3" s="39" t="s">
        <v>47</v>
      </c>
      <c r="H3" s="39" t="s">
        <v>71</v>
      </c>
      <c r="I3" s="41" t="s">
        <v>102</v>
      </c>
      <c r="J3" s="72" t="s">
        <v>105</v>
      </c>
      <c r="K3" s="37" t="s">
        <v>53</v>
      </c>
      <c r="L3" s="73" t="s">
        <v>315</v>
      </c>
      <c r="M3" s="46" t="s">
        <v>222</v>
      </c>
      <c r="O3" s="500" t="s">
        <v>491</v>
      </c>
      <c r="P3" s="522" t="s">
        <v>536</v>
      </c>
      <c r="S3" s="297" t="s">
        <v>546</v>
      </c>
      <c r="T3" s="497" t="s">
        <v>551</v>
      </c>
      <c r="V3" s="500" t="s">
        <v>525</v>
      </c>
      <c r="W3" s="500" t="b">
        <v>0</v>
      </c>
      <c r="Z3" s="618" t="s">
        <v>543</v>
      </c>
      <c r="AB3" s="632" t="s">
        <v>632</v>
      </c>
      <c r="AC3" s="632" t="s">
        <v>631</v>
      </c>
    </row>
    <row r="4" spans="1:29" ht="45">
      <c r="A4" s="351" t="s">
        <v>270</v>
      </c>
      <c r="C4" s="38">
        <v>2019</v>
      </c>
      <c r="E4" s="39" t="s">
        <v>36</v>
      </c>
      <c r="F4" s="39" t="s">
        <v>59</v>
      </c>
      <c r="H4" s="39" t="s">
        <v>72</v>
      </c>
      <c r="I4" s="41"/>
      <c r="J4" s="75">
        <v>104</v>
      </c>
      <c r="K4" s="37" t="s">
        <v>54</v>
      </c>
      <c r="L4" s="73" t="s">
        <v>316</v>
      </c>
      <c r="M4" s="46"/>
      <c r="O4" s="500" t="s">
        <v>497</v>
      </c>
      <c r="P4" s="522" t="s">
        <v>537</v>
      </c>
      <c r="S4" s="615" t="s">
        <v>547</v>
      </c>
      <c r="T4" s="497" t="s">
        <v>451</v>
      </c>
      <c r="V4" s="500" t="s">
        <v>526</v>
      </c>
      <c r="W4" s="500" t="b">
        <v>0</v>
      </c>
      <c r="Z4" s="618" t="s">
        <v>544</v>
      </c>
      <c r="AB4" s="632" t="s">
        <v>633</v>
      </c>
      <c r="AC4" s="632" t="s">
        <v>634</v>
      </c>
    </row>
    <row r="5" spans="1:29" ht="45">
      <c r="A5" s="351" t="s">
        <v>211</v>
      </c>
      <c r="C5" s="38">
        <v>2020</v>
      </c>
      <c r="E5" s="39" t="s">
        <v>37</v>
      </c>
      <c r="F5" s="39" t="s">
        <v>60</v>
      </c>
      <c r="K5" s="37" t="s">
        <v>55</v>
      </c>
      <c r="L5" s="73"/>
      <c r="M5" s="46"/>
      <c r="O5" s="500" t="s">
        <v>492</v>
      </c>
      <c r="S5" s="297" t="s">
        <v>548</v>
      </c>
      <c r="T5" s="497" t="s">
        <v>463</v>
      </c>
      <c r="V5" s="500" t="s">
        <v>527</v>
      </c>
      <c r="W5" s="500" t="b">
        <v>0</v>
      </c>
      <c r="Z5" s="618" t="s">
        <v>545</v>
      </c>
      <c r="AB5" s="632" t="s">
        <v>635</v>
      </c>
      <c r="AC5" s="632" t="s">
        <v>636</v>
      </c>
    </row>
    <row r="6" spans="1:29" ht="22.5">
      <c r="A6" s="351" t="s">
        <v>198</v>
      </c>
      <c r="E6" s="39" t="s">
        <v>38</v>
      </c>
      <c r="F6" s="41"/>
      <c r="K6" s="76"/>
      <c r="L6" s="76"/>
      <c r="O6" s="500" t="s">
        <v>498</v>
      </c>
      <c r="S6" s="615" t="s">
        <v>549</v>
      </c>
      <c r="T6" s="497" t="s">
        <v>550</v>
      </c>
      <c r="V6" s="500" t="s">
        <v>528</v>
      </c>
      <c r="W6" s="500" t="b">
        <v>0</v>
      </c>
      <c r="AB6" s="632" t="s">
        <v>637</v>
      </c>
      <c r="AC6" s="632" t="s">
        <v>636</v>
      </c>
    </row>
    <row r="7" spans="1:29" ht="45">
      <c r="A7" s="351" t="s">
        <v>271</v>
      </c>
      <c r="E7" s="39" t="s">
        <v>39</v>
      </c>
      <c r="F7" s="41"/>
      <c r="K7" s="83"/>
      <c r="L7" s="76"/>
      <c r="O7" s="500" t="s">
        <v>493</v>
      </c>
      <c r="S7" s="297" t="s">
        <v>761</v>
      </c>
      <c r="T7" s="497" t="s">
        <v>762</v>
      </c>
      <c r="AB7" s="632" t="s">
        <v>638</v>
      </c>
      <c r="AC7" s="632" t="s">
        <v>636</v>
      </c>
    </row>
    <row r="8" spans="1:29">
      <c r="A8" s="351" t="s">
        <v>272</v>
      </c>
      <c r="E8" s="39" t="s">
        <v>40</v>
      </c>
      <c r="F8" s="41"/>
      <c r="K8" s="84" t="s">
        <v>124</v>
      </c>
      <c r="O8" s="500" t="s">
        <v>499</v>
      </c>
      <c r="AB8" s="632" t="s">
        <v>639</v>
      </c>
      <c r="AC8" s="632" t="s">
        <v>636</v>
      </c>
    </row>
    <row r="9" spans="1:29" ht="22.5">
      <c r="A9" s="351" t="s">
        <v>170</v>
      </c>
      <c r="E9" s="39" t="s">
        <v>41</v>
      </c>
      <c r="F9" s="41"/>
      <c r="K9" s="82"/>
      <c r="O9" s="500" t="s">
        <v>500</v>
      </c>
      <c r="AB9" s="632" t="s">
        <v>640</v>
      </c>
      <c r="AC9" s="632" t="s">
        <v>636</v>
      </c>
    </row>
    <row r="10" spans="1:29" ht="12.75">
      <c r="A10" s="351" t="s">
        <v>273</v>
      </c>
      <c r="E10" s="39" t="s">
        <v>42</v>
      </c>
      <c r="F10" s="41"/>
      <c r="K10" s="83"/>
      <c r="O10" s="500" t="s">
        <v>494</v>
      </c>
      <c r="AB10" s="632" t="s">
        <v>641</v>
      </c>
      <c r="AC10" s="632" t="s">
        <v>636</v>
      </c>
    </row>
    <row r="11" spans="1:29" ht="22.5">
      <c r="A11" s="351" t="s">
        <v>274</v>
      </c>
      <c r="E11" s="39" t="s">
        <v>43</v>
      </c>
      <c r="F11" s="41"/>
      <c r="K11" s="85"/>
      <c r="O11" s="500" t="s">
        <v>495</v>
      </c>
      <c r="AB11" s="632" t="s">
        <v>642</v>
      </c>
      <c r="AC11" s="632" t="s">
        <v>636</v>
      </c>
    </row>
    <row r="12" spans="1:29" ht="33.75">
      <c r="A12" s="351" t="s">
        <v>275</v>
      </c>
      <c r="E12" s="39" t="s">
        <v>44</v>
      </c>
      <c r="F12" s="41"/>
      <c r="O12" s="500" t="s">
        <v>501</v>
      </c>
      <c r="P12" s="161"/>
      <c r="AB12" s="632" t="s">
        <v>643</v>
      </c>
      <c r="AC12" s="632" t="s">
        <v>636</v>
      </c>
    </row>
    <row r="13" spans="1:29">
      <c r="A13" s="351" t="s">
        <v>276</v>
      </c>
      <c r="E13" s="39" t="s">
        <v>45</v>
      </c>
      <c r="F13" s="41"/>
      <c r="O13" s="500" t="s">
        <v>496</v>
      </c>
      <c r="AB13" s="632" t="s">
        <v>644</v>
      </c>
      <c r="AC13" s="632" t="s">
        <v>645</v>
      </c>
    </row>
    <row r="14" spans="1:29">
      <c r="A14" s="351" t="s">
        <v>277</v>
      </c>
      <c r="AB14" s="632" t="s">
        <v>646</v>
      </c>
      <c r="AC14" s="632" t="s">
        <v>645</v>
      </c>
    </row>
    <row r="15" spans="1:29">
      <c r="A15" s="351" t="s">
        <v>207</v>
      </c>
      <c r="AB15" s="632" t="s">
        <v>647</v>
      </c>
      <c r="AC15" s="632" t="s">
        <v>645</v>
      </c>
    </row>
    <row r="16" spans="1:29">
      <c r="A16" s="351" t="s">
        <v>199</v>
      </c>
      <c r="C16" s="161"/>
      <c r="D16" s="154"/>
      <c r="E16" s="154"/>
      <c r="G16" s="227" t="s">
        <v>160</v>
      </c>
      <c r="AB16" s="632" t="s">
        <v>648</v>
      </c>
      <c r="AC16" s="632" t="s">
        <v>645</v>
      </c>
    </row>
    <row r="17" spans="1:29">
      <c r="A17" s="351" t="s">
        <v>278</v>
      </c>
      <c r="C17" s="155" t="s">
        <v>128</v>
      </c>
      <c r="D17" s="156" t="str">
        <f>IF(f_year = "","", "01.01."&amp;f_year)</f>
        <v>01.01.2018</v>
      </c>
      <c r="E17" s="156" t="str">
        <f>IF(f_year = "","", "31.12."&amp; f_year)</f>
        <v>31.12.2018</v>
      </c>
      <c r="G17" s="228" t="s">
        <v>1402</v>
      </c>
      <c r="AB17" s="632" t="s">
        <v>649</v>
      </c>
      <c r="AC17" s="632" t="s">
        <v>636</v>
      </c>
    </row>
    <row r="18" spans="1:29">
      <c r="A18" s="351" t="s">
        <v>279</v>
      </c>
      <c r="C18" s="157"/>
      <c r="D18" s="158"/>
      <c r="E18" s="158"/>
      <c r="G18" s="161"/>
      <c r="AB18" s="632" t="s">
        <v>650</v>
      </c>
      <c r="AC18" s="632" t="s">
        <v>636</v>
      </c>
    </row>
    <row r="19" spans="1:29" ht="22.5">
      <c r="A19" s="351" t="s">
        <v>280</v>
      </c>
      <c r="C19" s="161"/>
      <c r="D19" s="154"/>
      <c r="E19" s="154"/>
      <c r="G19" s="227" t="s">
        <v>163</v>
      </c>
      <c r="AB19" s="632" t="s">
        <v>651</v>
      </c>
      <c r="AC19" s="632" t="s">
        <v>636</v>
      </c>
    </row>
    <row r="20" spans="1:29" ht="22.5">
      <c r="A20" s="351" t="s">
        <v>171</v>
      </c>
      <c r="C20" s="159" t="s">
        <v>129</v>
      </c>
      <c r="D20" s="160"/>
      <c r="E20" s="160"/>
      <c r="G20" s="84" t="b">
        <v>1</v>
      </c>
      <c r="AB20" s="632" t="s">
        <v>652</v>
      </c>
      <c r="AC20" s="632" t="s">
        <v>645</v>
      </c>
    </row>
    <row r="21" spans="1:29">
      <c r="A21" s="351" t="s">
        <v>172</v>
      </c>
      <c r="AB21" s="632" t="s">
        <v>653</v>
      </c>
      <c r="AC21" s="632" t="s">
        <v>636</v>
      </c>
    </row>
    <row r="22" spans="1:29">
      <c r="A22" s="351" t="s">
        <v>173</v>
      </c>
      <c r="AB22" s="632" t="s">
        <v>654</v>
      </c>
      <c r="AC22" s="632" t="s">
        <v>636</v>
      </c>
    </row>
    <row r="23" spans="1:29">
      <c r="A23" s="351" t="s">
        <v>281</v>
      </c>
      <c r="AB23" s="632" t="s">
        <v>655</v>
      </c>
      <c r="AC23" s="632" t="s">
        <v>631</v>
      </c>
    </row>
    <row r="24" spans="1:29">
      <c r="A24" s="351" t="s">
        <v>282</v>
      </c>
      <c r="AB24" s="632" t="s">
        <v>656</v>
      </c>
      <c r="AC24" s="632" t="s">
        <v>657</v>
      </c>
    </row>
    <row r="25" spans="1:29">
      <c r="A25" s="351" t="s">
        <v>174</v>
      </c>
      <c r="AB25" s="632" t="s">
        <v>658</v>
      </c>
      <c r="AC25" s="632" t="s">
        <v>657</v>
      </c>
    </row>
    <row r="26" spans="1:29">
      <c r="A26" s="351" t="s">
        <v>283</v>
      </c>
      <c r="AB26" s="632" t="s">
        <v>659</v>
      </c>
      <c r="AC26" s="632" t="s">
        <v>657</v>
      </c>
    </row>
    <row r="27" spans="1:29">
      <c r="A27" s="351" t="s">
        <v>175</v>
      </c>
      <c r="AB27" s="632" t="s">
        <v>660</v>
      </c>
      <c r="AC27" s="632" t="s">
        <v>657</v>
      </c>
    </row>
    <row r="28" spans="1:29">
      <c r="A28" s="351" t="s">
        <v>208</v>
      </c>
      <c r="AB28" s="632" t="s">
        <v>661</v>
      </c>
      <c r="AC28" s="632" t="s">
        <v>662</v>
      </c>
    </row>
    <row r="29" spans="1:29">
      <c r="A29" s="351" t="s">
        <v>200</v>
      </c>
      <c r="AB29" s="632" t="s">
        <v>528</v>
      </c>
      <c r="AC29" s="632"/>
    </row>
    <row r="30" spans="1:29">
      <c r="A30" s="351" t="s">
        <v>284</v>
      </c>
    </row>
    <row r="31" spans="1:29">
      <c r="A31" s="351" t="s">
        <v>285</v>
      </c>
    </row>
    <row r="32" spans="1:29">
      <c r="A32" s="351" t="s">
        <v>176</v>
      </c>
    </row>
    <row r="33" spans="1:1">
      <c r="A33" s="351" t="s">
        <v>286</v>
      </c>
    </row>
    <row r="34" spans="1:1">
      <c r="A34" s="351" t="s">
        <v>287</v>
      </c>
    </row>
    <row r="35" spans="1:1">
      <c r="A35" s="351" t="s">
        <v>288</v>
      </c>
    </row>
    <row r="36" spans="1:1">
      <c r="A36" s="351" t="s">
        <v>289</v>
      </c>
    </row>
    <row r="37" spans="1:1">
      <c r="A37" s="351" t="s">
        <v>290</v>
      </c>
    </row>
    <row r="38" spans="1:1">
      <c r="A38" s="351" t="s">
        <v>201</v>
      </c>
    </row>
    <row r="39" spans="1:1">
      <c r="A39" s="351" t="s">
        <v>291</v>
      </c>
    </row>
    <row r="40" spans="1:1">
      <c r="A40" s="351" t="s">
        <v>177</v>
      </c>
    </row>
    <row r="41" spans="1:1">
      <c r="A41" s="351" t="s">
        <v>178</v>
      </c>
    </row>
    <row r="42" spans="1:1">
      <c r="A42" s="351" t="s">
        <v>179</v>
      </c>
    </row>
    <row r="43" spans="1:1">
      <c r="A43" s="351" t="s">
        <v>292</v>
      </c>
    </row>
    <row r="44" spans="1:1">
      <c r="A44" s="351" t="s">
        <v>293</v>
      </c>
    </row>
    <row r="45" spans="1:1">
      <c r="A45" s="351" t="s">
        <v>202</v>
      </c>
    </row>
    <row r="46" spans="1:1">
      <c r="A46" s="351" t="s">
        <v>294</v>
      </c>
    </row>
    <row r="47" spans="1:1">
      <c r="A47" s="351" t="s">
        <v>295</v>
      </c>
    </row>
    <row r="48" spans="1:1">
      <c r="A48" s="351" t="s">
        <v>296</v>
      </c>
    </row>
    <row r="49" spans="1:1">
      <c r="A49" s="351" t="s">
        <v>297</v>
      </c>
    </row>
    <row r="50" spans="1:1">
      <c r="A50" s="351" t="s">
        <v>180</v>
      </c>
    </row>
    <row r="51" spans="1:1">
      <c r="A51" s="351" t="s">
        <v>181</v>
      </c>
    </row>
    <row r="52" spans="1:1">
      <c r="A52" s="351" t="s">
        <v>209</v>
      </c>
    </row>
    <row r="53" spans="1:1">
      <c r="A53" s="351" t="s">
        <v>298</v>
      </c>
    </row>
    <row r="54" spans="1:1">
      <c r="A54" s="351" t="s">
        <v>212</v>
      </c>
    </row>
    <row r="55" spans="1:1">
      <c r="A55" s="351" t="s">
        <v>182</v>
      </c>
    </row>
    <row r="56" spans="1:1">
      <c r="A56" s="351" t="s">
        <v>299</v>
      </c>
    </row>
    <row r="57" spans="1:1">
      <c r="A57" s="351" t="s">
        <v>183</v>
      </c>
    </row>
    <row r="58" spans="1:1">
      <c r="A58" s="351" t="s">
        <v>300</v>
      </c>
    </row>
    <row r="59" spans="1:1">
      <c r="A59" s="351" t="s">
        <v>301</v>
      </c>
    </row>
    <row r="60" spans="1:1">
      <c r="A60" s="351" t="s">
        <v>302</v>
      </c>
    </row>
    <row r="61" spans="1:1">
      <c r="A61" s="351" t="s">
        <v>303</v>
      </c>
    </row>
    <row r="62" spans="1:1">
      <c r="A62" s="351" t="s">
        <v>203</v>
      </c>
    </row>
    <row r="63" spans="1:1">
      <c r="A63" s="351" t="s">
        <v>304</v>
      </c>
    </row>
    <row r="64" spans="1:1">
      <c r="A64" s="351" t="s">
        <v>305</v>
      </c>
    </row>
    <row r="65" spans="1:1">
      <c r="A65" s="351" t="s">
        <v>213</v>
      </c>
    </row>
    <row r="66" spans="1:1">
      <c r="A66" s="351" t="s">
        <v>204</v>
      </c>
    </row>
    <row r="67" spans="1:1">
      <c r="A67" s="351" t="s">
        <v>184</v>
      </c>
    </row>
    <row r="68" spans="1:1">
      <c r="A68" s="351" t="s">
        <v>306</v>
      </c>
    </row>
    <row r="69" spans="1:1">
      <c r="A69" s="351" t="s">
        <v>307</v>
      </c>
    </row>
    <row r="70" spans="1:1">
      <c r="A70" s="351" t="s">
        <v>308</v>
      </c>
    </row>
    <row r="71" spans="1:1">
      <c r="A71" s="351" t="s">
        <v>309</v>
      </c>
    </row>
    <row r="72" spans="1:1">
      <c r="A72" s="351" t="s">
        <v>185</v>
      </c>
    </row>
    <row r="73" spans="1:1">
      <c r="A73" s="351" t="s">
        <v>310</v>
      </c>
    </row>
    <row r="74" spans="1:1">
      <c r="A74" s="351" t="s">
        <v>186</v>
      </c>
    </row>
    <row r="75" spans="1:1">
      <c r="A75" s="351" t="s">
        <v>187</v>
      </c>
    </row>
    <row r="76" spans="1:1">
      <c r="A76" s="351" t="s">
        <v>188</v>
      </c>
    </row>
    <row r="77" spans="1:1">
      <c r="A77" s="351" t="s">
        <v>189</v>
      </c>
    </row>
    <row r="78" spans="1:1">
      <c r="A78" s="351" t="s">
        <v>205</v>
      </c>
    </row>
    <row r="79" spans="1:1">
      <c r="A79" s="351" t="s">
        <v>210</v>
      </c>
    </row>
    <row r="80" spans="1:1">
      <c r="A80" s="351" t="s">
        <v>190</v>
      </c>
    </row>
    <row r="81" spans="1:1">
      <c r="A81" s="351" t="s">
        <v>191</v>
      </c>
    </row>
    <row r="82" spans="1:1">
      <c r="A82" s="351" t="s">
        <v>214</v>
      </c>
    </row>
    <row r="83" spans="1:1">
      <c r="A83" s="351" t="s">
        <v>311</v>
      </c>
    </row>
    <row r="84" spans="1:1">
      <c r="A84" s="351" t="s">
        <v>206</v>
      </c>
    </row>
    <row r="85" spans="1:1">
      <c r="A85" s="351" t="s">
        <v>312</v>
      </c>
    </row>
    <row r="86" spans="1:1">
      <c r="A86" s="351" t="s">
        <v>313</v>
      </c>
    </row>
    <row r="87" spans="1:1">
      <c r="A87" s="351" t="s">
        <v>314</v>
      </c>
    </row>
  </sheetData>
  <sheetProtection formatColumns="0" formatRows="0"/>
  <mergeCells count="3">
    <mergeCell ref="S1:T1"/>
    <mergeCell ref="V1:W1"/>
    <mergeCell ref="AB1:AC1"/>
  </mergeCells>
  <phoneticPr fontId="12" type="noConversion"/>
  <pageMargins left="0.75" right="0.75" top="1" bottom="1" header="0.5" footer="0.5"/>
  <pageSetup paperSize="9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SelectData">
    <tabColor indexed="47"/>
  </sheetPr>
  <dimension ref="A1"/>
  <sheetViews>
    <sheetView showGridLines="0" workbookViewId="0"/>
  </sheetViews>
  <sheetFormatPr defaultRowHeight="11.25"/>
  <sheetData/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6">
    <tabColor indexed="47"/>
  </sheetPr>
  <dimension ref="A1:U1"/>
  <sheetViews>
    <sheetView showGridLines="0" zoomScaleNormal="100" workbookViewId="0"/>
  </sheetViews>
  <sheetFormatPr defaultRowHeight="15"/>
  <cols>
    <col min="1" max="1" width="9.140625" style="440"/>
    <col min="2" max="2" width="9.140625" style="441"/>
    <col min="3" max="3" width="9.140625" style="442"/>
    <col min="4" max="20" width="9.140625" style="441"/>
    <col min="21" max="21" width="9.140625" style="443"/>
    <col min="22" max="16384" width="9.140625" style="441"/>
  </cols>
  <sheetData/>
  <sheetProtection formatColumns="0" formatRows="0"/>
  <pageMargins left="0.75" right="0.75" top="1" bottom="1" header="0.5" footer="0.5"/>
  <pageSetup paperSize="9" orientation="portrait" verticalDpi="300" r:id="rId1"/>
  <headerFooter alignWithMargins="0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1">
    <tabColor indexed="47"/>
  </sheetPr>
  <dimension ref="A48:AC70"/>
  <sheetViews>
    <sheetView showGridLines="0" zoomScaleNormal="100" workbookViewId="0"/>
  </sheetViews>
  <sheetFormatPr defaultRowHeight="10.5" customHeight="1"/>
  <cols>
    <col min="1" max="1" width="9.140625" style="15"/>
    <col min="2" max="2" width="9.140625" style="191"/>
    <col min="3" max="3" width="9.140625" style="87"/>
    <col min="4" max="8" width="9.140625" style="33"/>
    <col min="9" max="15" width="9.140625" style="191"/>
    <col min="16" max="16" width="9.140625" style="453"/>
    <col min="17" max="18" width="9.140625" style="191"/>
    <col min="19" max="19" width="9.140625" style="453"/>
    <col min="20" max="24" width="9.140625" style="191"/>
    <col min="25" max="29" width="9.140625" style="47"/>
    <col min="30" max="16384" width="9.140625" style="33"/>
  </cols>
  <sheetData>
    <row r="48" ht="18.95" customHeight="1"/>
    <row r="70" ht="21.95" customHeight="1"/>
  </sheetData>
  <sheetProtection formatColumns="0" formatRows="0"/>
  <pageMargins left="0.75" right="0.75" top="1" bottom="1" header="0.5" footer="0.5"/>
  <pageSetup paperSize="9" orientation="portrait" verticalDpi="300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8">
    <tabColor indexed="47"/>
  </sheetPr>
  <dimension ref="A1:B1"/>
  <sheetViews>
    <sheetView showGridLines="0" zoomScaleNormal="100" workbookViewId="0"/>
  </sheetViews>
  <sheetFormatPr defaultColWidth="10.5703125" defaultRowHeight="11.25"/>
  <cols>
    <col min="1" max="1" width="10.5703125" style="15"/>
    <col min="2" max="2" width="10.5703125" style="191"/>
    <col min="3" max="16384" width="10.5703125" style="33"/>
  </cols>
  <sheetData/>
  <sheetProtection formatColumns="0" formatRows="0"/>
  <pageMargins left="0.75" right="0.75" top="1" bottom="1" header="0.5" footer="0.5"/>
  <pageSetup paperSize="9" orientation="portrait" verticalDpi="300" r:id="rId1"/>
  <headerFooter alignWithMargins="0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SH_et_union_hor">
    <tabColor indexed="47"/>
  </sheetPr>
  <dimension ref="A3:CE100"/>
  <sheetViews>
    <sheetView showGridLines="0" zoomScaleNormal="100" workbookViewId="0"/>
  </sheetViews>
  <sheetFormatPr defaultRowHeight="15"/>
  <cols>
    <col min="1" max="1" width="10.28515625" style="71" customWidth="1"/>
    <col min="2" max="3" width="10" style="71" customWidth="1"/>
    <col min="4" max="4" width="10.140625" style="71" bestFit="1" customWidth="1"/>
    <col min="5" max="5" width="67.7109375" style="71" customWidth="1"/>
    <col min="6" max="6" width="88.7109375" style="71" customWidth="1"/>
    <col min="7" max="7" width="123.85546875" style="71" customWidth="1"/>
    <col min="8" max="9" width="20.7109375" style="71" customWidth="1"/>
    <col min="10" max="10" width="24.28515625" style="71" customWidth="1"/>
    <col min="11" max="11" width="9.140625" style="71"/>
    <col min="12" max="12" width="7.7109375" style="71" customWidth="1"/>
    <col min="13" max="13" width="32.42578125" style="71" customWidth="1"/>
    <col min="14" max="14" width="9.140625" style="71"/>
    <col min="15" max="18" width="9.85546875" style="71" customWidth="1"/>
    <col min="19" max="19" width="82.42578125" style="71" customWidth="1"/>
    <col min="20" max="20" width="9.85546875" style="71" customWidth="1"/>
    <col min="21" max="21" width="9.85546875" style="257" customWidth="1"/>
    <col min="22" max="24" width="9.85546875" style="71" customWidth="1"/>
    <col min="25" max="16384" width="9.140625" style="71"/>
  </cols>
  <sheetData>
    <row r="3" spans="1:83">
      <c r="A3" s="32" t="s">
        <v>114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256"/>
      <c r="V3" s="32"/>
      <c r="W3" s="32"/>
    </row>
    <row r="5" spans="1:83" ht="15" customHeight="1">
      <c r="D5" s="237"/>
      <c r="E5" s="239"/>
    </row>
    <row r="7" spans="1:83">
      <c r="A7" s="32" t="s">
        <v>234</v>
      </c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256"/>
      <c r="V7" s="32"/>
      <c r="W7" s="32"/>
    </row>
    <row r="9" spans="1:83" s="93" customFormat="1" ht="15" customHeight="1">
      <c r="C9" s="124"/>
      <c r="D9" s="237"/>
      <c r="E9" s="238"/>
      <c r="U9" s="254"/>
    </row>
    <row r="13" spans="1:83">
      <c r="A13" s="32" t="s">
        <v>165</v>
      </c>
      <c r="B13" s="32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256"/>
      <c r="V13" s="32"/>
      <c r="W13" s="32"/>
    </row>
    <row r="14" spans="1:83">
      <c r="D14" s="315"/>
      <c r="E14" s="315"/>
      <c r="F14" s="315"/>
      <c r="G14" s="315"/>
      <c r="H14" s="315"/>
      <c r="I14" s="315"/>
      <c r="J14" s="315"/>
      <c r="K14" s="315"/>
      <c r="L14" s="315"/>
    </row>
    <row r="15" spans="1:83" s="81" customFormat="1" ht="15" customHeight="1">
      <c r="A15" s="51"/>
      <c r="B15" s="191" t="s">
        <v>146</v>
      </c>
      <c r="C15" s="805"/>
      <c r="D15" s="806">
        <v>1</v>
      </c>
      <c r="E15" s="944"/>
      <c r="F15" s="316"/>
      <c r="G15" s="265">
        <v>0</v>
      </c>
      <c r="H15" s="317"/>
      <c r="I15" s="187"/>
      <c r="J15" s="318" t="s">
        <v>242</v>
      </c>
      <c r="K15" s="211"/>
      <c r="L15" s="232"/>
      <c r="M15" s="307">
        <f>mergeValue(H15)</f>
        <v>0</v>
      </c>
      <c r="N15" s="299"/>
      <c r="O15" s="299"/>
      <c r="P15" s="307" t="str">
        <f t="array" ref="P15">IF(ISERROR(MATCH(MID(Q15,1,250),MID(note_ter,1,250),0)),"n","y")</f>
        <v>y</v>
      </c>
      <c r="Q15" s="299"/>
      <c r="R15" s="307" t="str">
        <f>K15&amp;"("&amp;L15&amp;")"</f>
        <v>()</v>
      </c>
      <c r="S15" s="191"/>
      <c r="T15" s="191"/>
      <c r="U15" s="246"/>
      <c r="V15" s="191"/>
      <c r="W15" s="191"/>
      <c r="X15" s="191"/>
      <c r="Y15" s="134"/>
      <c r="Z15" s="134"/>
      <c r="AA15" s="258"/>
      <c r="AB15" s="258"/>
      <c r="AC15" s="258"/>
      <c r="AD15" s="258"/>
      <c r="AE15" s="258"/>
      <c r="AF15" s="258"/>
      <c r="AG15" s="258"/>
      <c r="AH15" s="258"/>
      <c r="AI15" s="258"/>
      <c r="AJ15" s="258"/>
      <c r="AK15" s="258"/>
      <c r="AL15" s="258"/>
      <c r="AM15" s="258"/>
      <c r="AN15" s="258"/>
      <c r="AO15" s="258"/>
      <c r="AP15" s="258"/>
      <c r="AQ15" s="258"/>
      <c r="AR15" s="258"/>
      <c r="AS15" s="258"/>
      <c r="AT15" s="258"/>
      <c r="AU15" s="258"/>
      <c r="AV15" s="258"/>
      <c r="AW15" s="258"/>
      <c r="AX15" s="258"/>
      <c r="AY15" s="258"/>
      <c r="AZ15" s="258"/>
      <c r="BA15" s="258"/>
      <c r="BB15" s="258"/>
      <c r="BC15" s="258"/>
      <c r="BD15" s="258"/>
      <c r="BE15" s="258"/>
      <c r="BF15" s="258"/>
      <c r="BG15" s="258"/>
      <c r="BH15" s="258"/>
      <c r="BI15" s="258"/>
      <c r="BJ15" s="258"/>
      <c r="BK15" s="258"/>
      <c r="BL15" s="258"/>
      <c r="BM15" s="258"/>
      <c r="BN15" s="258"/>
      <c r="BO15" s="258"/>
      <c r="BP15" s="258"/>
      <c r="BQ15" s="258"/>
      <c r="BR15" s="258"/>
      <c r="BS15" s="258"/>
      <c r="BT15" s="258"/>
      <c r="BU15" s="258"/>
      <c r="BV15" s="134"/>
      <c r="BW15" s="134"/>
      <c r="BX15" s="134"/>
      <c r="BY15" s="134"/>
      <c r="BZ15" s="134"/>
      <c r="CA15" s="134"/>
      <c r="CB15" s="134"/>
      <c r="CC15" s="134"/>
      <c r="CD15" s="134"/>
      <c r="CE15" s="134"/>
    </row>
    <row r="16" spans="1:83" s="81" customFormat="1" ht="15" customHeight="1">
      <c r="A16" s="51"/>
      <c r="B16" s="51"/>
      <c r="C16" s="805"/>
      <c r="D16" s="806"/>
      <c r="E16" s="944"/>
      <c r="F16" s="187"/>
      <c r="G16" s="197"/>
      <c r="H16" s="211" t="s">
        <v>50</v>
      </c>
      <c r="I16" s="197"/>
      <c r="J16" s="197"/>
      <c r="K16" s="231"/>
      <c r="L16" s="232"/>
      <c r="M16" s="299"/>
      <c r="N16" s="299"/>
      <c r="O16" s="299"/>
      <c r="P16" s="299"/>
      <c r="Q16" s="307"/>
      <c r="R16" s="299"/>
      <c r="S16" s="191"/>
      <c r="T16" s="191"/>
      <c r="U16" s="246"/>
      <c r="V16" s="191"/>
      <c r="W16" s="191"/>
      <c r="X16" s="191"/>
      <c r="Y16" s="134"/>
      <c r="Z16" s="134"/>
      <c r="AA16" s="258"/>
      <c r="AB16" s="258"/>
      <c r="AC16" s="258"/>
      <c r="AD16" s="258"/>
      <c r="AE16" s="258"/>
      <c r="AF16" s="258"/>
      <c r="AG16" s="258"/>
      <c r="AH16" s="258"/>
      <c r="AI16" s="258"/>
      <c r="AJ16" s="258"/>
      <c r="AK16" s="258"/>
      <c r="AL16" s="258"/>
      <c r="AM16" s="258"/>
      <c r="AN16" s="258"/>
      <c r="AO16" s="258"/>
      <c r="AP16" s="258"/>
      <c r="AQ16" s="258"/>
      <c r="AR16" s="258"/>
      <c r="AS16" s="258"/>
      <c r="AT16" s="258"/>
      <c r="AU16" s="258"/>
      <c r="AV16" s="258"/>
      <c r="AW16" s="258"/>
      <c r="AX16" s="258"/>
      <c r="AY16" s="258"/>
      <c r="AZ16" s="258"/>
      <c r="BA16" s="258"/>
      <c r="BB16" s="258"/>
      <c r="BC16" s="258"/>
      <c r="BD16" s="258"/>
      <c r="BE16" s="258"/>
      <c r="BF16" s="258"/>
      <c r="BG16" s="258"/>
      <c r="BH16" s="258"/>
      <c r="BI16" s="258"/>
      <c r="BJ16" s="258"/>
      <c r="BK16" s="258"/>
      <c r="BL16" s="258"/>
      <c r="BM16" s="258"/>
      <c r="BN16" s="258"/>
      <c r="BO16" s="258"/>
      <c r="BP16" s="258"/>
      <c r="BQ16" s="258"/>
      <c r="BR16" s="258"/>
      <c r="BS16" s="258"/>
      <c r="BT16" s="258"/>
      <c r="BU16" s="258"/>
      <c r="BV16" s="134"/>
      <c r="BW16" s="134"/>
      <c r="BX16" s="134"/>
      <c r="BY16" s="134"/>
      <c r="BZ16" s="134"/>
      <c r="CA16" s="134"/>
      <c r="CB16" s="134"/>
      <c r="CC16" s="134"/>
      <c r="CD16" s="134"/>
      <c r="CE16" s="134"/>
    </row>
    <row r="17" spans="1:83">
      <c r="Q17" s="240"/>
    </row>
    <row r="18" spans="1:83">
      <c r="A18" s="32" t="s">
        <v>166</v>
      </c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241"/>
      <c r="R18" s="32"/>
      <c r="S18" s="32"/>
      <c r="T18" s="32"/>
      <c r="U18" s="256"/>
      <c r="V18" s="32"/>
      <c r="W18" s="32"/>
    </row>
    <row r="19" spans="1:83">
      <c r="F19" s="315"/>
      <c r="G19" s="315"/>
      <c r="H19" s="315"/>
      <c r="I19" s="315"/>
      <c r="J19" s="315"/>
      <c r="K19" s="315"/>
      <c r="L19" s="315"/>
      <c r="Q19" s="240"/>
    </row>
    <row r="20" spans="1:83" s="81" customFormat="1" ht="15" customHeight="1">
      <c r="A20" s="51"/>
      <c r="B20" s="191" t="s">
        <v>146</v>
      </c>
      <c r="C20" s="945"/>
      <c r="D20" s="86"/>
      <c r="E20" s="319"/>
      <c r="F20" s="832"/>
      <c r="G20" s="806">
        <v>0</v>
      </c>
      <c r="H20" s="803"/>
      <c r="I20" s="187"/>
      <c r="J20" s="318" t="s">
        <v>242</v>
      </c>
      <c r="K20" s="211"/>
      <c r="L20" s="232"/>
      <c r="M20" s="307">
        <f>mergeValue(H20)</f>
        <v>0</v>
      </c>
      <c r="N20" s="299"/>
      <c r="O20" s="299"/>
      <c r="P20" s="299"/>
      <c r="Q20" s="299"/>
      <c r="R20" s="307" t="str">
        <f>K20&amp;"("&amp;L20&amp;")"</f>
        <v>()</v>
      </c>
      <c r="S20" s="191"/>
      <c r="T20" s="191"/>
      <c r="U20" s="246"/>
      <c r="V20" s="191"/>
      <c r="W20" s="191"/>
      <c r="X20" s="191"/>
      <c r="Y20" s="134"/>
      <c r="Z20" s="134"/>
      <c r="AA20" s="258"/>
      <c r="AB20" s="258"/>
      <c r="AC20" s="258"/>
      <c r="AD20" s="258"/>
      <c r="AE20" s="258"/>
      <c r="AF20" s="258"/>
      <c r="AG20" s="258"/>
      <c r="AH20" s="258"/>
      <c r="AI20" s="258"/>
      <c r="AJ20" s="258"/>
      <c r="AK20" s="258"/>
      <c r="AL20" s="258"/>
      <c r="AM20" s="258"/>
      <c r="AN20" s="258"/>
      <c r="AO20" s="258"/>
      <c r="AP20" s="258"/>
      <c r="AQ20" s="258"/>
      <c r="AR20" s="258"/>
      <c r="AS20" s="258"/>
      <c r="AT20" s="258"/>
      <c r="AU20" s="258"/>
      <c r="AV20" s="258"/>
      <c r="AW20" s="258"/>
      <c r="AX20" s="258"/>
      <c r="AY20" s="258"/>
      <c r="AZ20" s="258"/>
      <c r="BA20" s="258"/>
      <c r="BB20" s="258"/>
      <c r="BC20" s="258"/>
      <c r="BD20" s="258"/>
      <c r="BE20" s="258"/>
      <c r="BF20" s="258"/>
      <c r="BG20" s="258"/>
      <c r="BH20" s="258"/>
      <c r="BI20" s="258"/>
      <c r="BJ20" s="258"/>
      <c r="BK20" s="258"/>
      <c r="BL20" s="258"/>
      <c r="BM20" s="258"/>
      <c r="BN20" s="258"/>
      <c r="BO20" s="258"/>
      <c r="BP20" s="258"/>
      <c r="BQ20" s="258"/>
      <c r="BR20" s="258"/>
      <c r="BS20" s="258"/>
      <c r="BT20" s="258"/>
      <c r="BU20" s="258"/>
      <c r="BV20" s="134"/>
      <c r="BW20" s="134"/>
      <c r="BX20" s="134"/>
      <c r="BY20" s="134"/>
      <c r="BZ20" s="134"/>
      <c r="CA20" s="134"/>
      <c r="CB20" s="134"/>
      <c r="CC20" s="134"/>
      <c r="CD20" s="134"/>
      <c r="CE20" s="134"/>
    </row>
    <row r="21" spans="1:83" s="81" customFormat="1" ht="15" customHeight="1">
      <c r="A21" s="51"/>
      <c r="B21" s="51"/>
      <c r="C21" s="945"/>
      <c r="D21" s="86"/>
      <c r="E21" s="319"/>
      <c r="F21" s="832"/>
      <c r="G21" s="806"/>
      <c r="H21" s="803"/>
      <c r="I21" s="197"/>
      <c r="J21" s="197"/>
      <c r="K21" s="211" t="s">
        <v>49</v>
      </c>
      <c r="L21" s="232"/>
      <c r="M21" s="299"/>
      <c r="N21" s="299"/>
      <c r="O21" s="299"/>
      <c r="P21" s="299"/>
      <c r="Q21" s="307"/>
      <c r="R21" s="299"/>
      <c r="S21" s="191"/>
      <c r="T21" s="191"/>
      <c r="U21" s="246"/>
      <c r="V21" s="191"/>
      <c r="W21" s="191"/>
      <c r="X21" s="191"/>
      <c r="Y21" s="134"/>
      <c r="Z21" s="134"/>
      <c r="AA21" s="258"/>
      <c r="AB21" s="258"/>
      <c r="AC21" s="258"/>
      <c r="AD21" s="258"/>
      <c r="AE21" s="258"/>
      <c r="AF21" s="258"/>
      <c r="AG21" s="258"/>
      <c r="AH21" s="258"/>
      <c r="AI21" s="258"/>
      <c r="AJ21" s="258"/>
      <c r="AK21" s="258"/>
      <c r="AL21" s="258"/>
      <c r="AM21" s="258"/>
      <c r="AN21" s="258"/>
      <c r="AO21" s="258"/>
      <c r="AP21" s="258"/>
      <c r="AQ21" s="258"/>
      <c r="AR21" s="258"/>
      <c r="AS21" s="258"/>
      <c r="AT21" s="258"/>
      <c r="AU21" s="258"/>
      <c r="AV21" s="258"/>
      <c r="AW21" s="258"/>
      <c r="AX21" s="258"/>
      <c r="AY21" s="258"/>
      <c r="AZ21" s="258"/>
      <c r="BA21" s="258"/>
      <c r="BB21" s="258"/>
      <c r="BC21" s="258"/>
      <c r="BD21" s="258"/>
      <c r="BE21" s="258"/>
      <c r="BF21" s="258"/>
      <c r="BG21" s="258"/>
      <c r="BH21" s="258"/>
      <c r="BI21" s="258"/>
      <c r="BJ21" s="258"/>
      <c r="BK21" s="258"/>
      <c r="BL21" s="258"/>
      <c r="BM21" s="258"/>
      <c r="BN21" s="258"/>
      <c r="BO21" s="258"/>
      <c r="BP21" s="258"/>
      <c r="BQ21" s="258"/>
      <c r="BR21" s="258"/>
      <c r="BS21" s="258"/>
      <c r="BT21" s="258"/>
      <c r="BU21" s="258"/>
      <c r="BV21" s="134"/>
      <c r="BW21" s="134"/>
      <c r="BX21" s="134"/>
      <c r="BY21" s="134"/>
      <c r="BZ21" s="134"/>
      <c r="CA21" s="134"/>
      <c r="CB21" s="134"/>
      <c r="CC21" s="134"/>
      <c r="CD21" s="134"/>
      <c r="CE21" s="134"/>
    </row>
    <row r="22" spans="1:83">
      <c r="Q22" s="240"/>
    </row>
    <row r="23" spans="1:83">
      <c r="A23" s="32" t="s">
        <v>167</v>
      </c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241"/>
      <c r="R23" s="32"/>
      <c r="S23" s="32"/>
      <c r="T23" s="32"/>
      <c r="U23" s="256"/>
      <c r="V23" s="32"/>
      <c r="W23" s="32"/>
    </row>
    <row r="24" spans="1:83">
      <c r="Q24" s="240"/>
    </row>
    <row r="25" spans="1:83" s="81" customFormat="1" ht="15" customHeight="1">
      <c r="A25" s="51"/>
      <c r="B25" s="191" t="s">
        <v>146</v>
      </c>
      <c r="C25" s="320"/>
      <c r="D25" s="71"/>
      <c r="E25" s="264"/>
      <c r="F25" s="71"/>
      <c r="G25" s="71"/>
      <c r="H25" s="71"/>
      <c r="I25" s="266"/>
      <c r="J25" s="265">
        <v>0</v>
      </c>
      <c r="K25" s="321"/>
      <c r="L25" s="192"/>
      <c r="M25" s="307">
        <f>mergeValue(H25)</f>
        <v>0</v>
      </c>
      <c r="N25" s="299"/>
      <c r="O25" s="299"/>
      <c r="P25" s="299"/>
      <c r="Q25" s="299"/>
      <c r="R25" s="307" t="str">
        <f>K25&amp;" ("&amp;L25&amp;")"</f>
        <v xml:space="preserve"> ()</v>
      </c>
      <c r="S25" s="191"/>
      <c r="T25" s="191"/>
      <c r="U25" s="246"/>
      <c r="V25" s="191"/>
      <c r="W25" s="191"/>
      <c r="X25" s="191"/>
      <c r="Y25" s="134"/>
      <c r="Z25" s="134"/>
      <c r="AA25" s="258"/>
      <c r="AB25" s="258"/>
      <c r="AC25" s="258"/>
      <c r="AD25" s="258"/>
      <c r="AE25" s="258"/>
      <c r="AF25" s="258"/>
      <c r="AG25" s="258"/>
      <c r="AH25" s="258"/>
      <c r="AI25" s="258"/>
      <c r="AJ25" s="258"/>
      <c r="AK25" s="258"/>
      <c r="AL25" s="258"/>
      <c r="AM25" s="258"/>
      <c r="AN25" s="258"/>
      <c r="AO25" s="258"/>
      <c r="AP25" s="258"/>
      <c r="AQ25" s="258"/>
      <c r="AR25" s="258"/>
      <c r="AS25" s="258"/>
      <c r="AT25" s="258"/>
      <c r="AU25" s="258"/>
      <c r="AV25" s="258"/>
      <c r="AW25" s="258"/>
      <c r="AX25" s="258"/>
      <c r="AY25" s="258"/>
      <c r="AZ25" s="258"/>
      <c r="BA25" s="258"/>
      <c r="BB25" s="258"/>
      <c r="BC25" s="258"/>
      <c r="BD25" s="258"/>
      <c r="BE25" s="258"/>
      <c r="BF25" s="258"/>
      <c r="BG25" s="258"/>
      <c r="BH25" s="258"/>
      <c r="BI25" s="258"/>
      <c r="BJ25" s="258"/>
      <c r="BK25" s="258"/>
      <c r="BL25" s="258"/>
      <c r="BM25" s="258"/>
      <c r="BN25" s="258"/>
      <c r="BO25" s="258"/>
      <c r="BP25" s="258"/>
      <c r="BQ25" s="258"/>
      <c r="BR25" s="258"/>
      <c r="BS25" s="258"/>
      <c r="BT25" s="258"/>
      <c r="BU25" s="258"/>
      <c r="BV25" s="134"/>
      <c r="BW25" s="134"/>
      <c r="BX25" s="134"/>
      <c r="BY25" s="134"/>
      <c r="BZ25" s="134"/>
      <c r="CA25" s="134"/>
      <c r="CB25" s="134"/>
      <c r="CC25" s="134"/>
      <c r="CD25" s="134"/>
      <c r="CE25" s="134"/>
    </row>
    <row r="26" spans="1:83" customFormat="1" ht="17.100000000000001" customHeight="1"/>
    <row r="27" spans="1:83">
      <c r="A27" s="32" t="s">
        <v>152</v>
      </c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256"/>
      <c r="V27" s="32"/>
      <c r="W27" s="32"/>
    </row>
    <row r="29" spans="1:83" s="181" customFormat="1" ht="15" customHeight="1">
      <c r="A29" s="71"/>
      <c r="B29" s="71"/>
      <c r="C29" s="86"/>
      <c r="D29" s="826" t="s">
        <v>26</v>
      </c>
      <c r="E29" s="950"/>
      <c r="F29" s="831" t="s">
        <v>19</v>
      </c>
      <c r="G29" s="832"/>
      <c r="H29" s="833">
        <v>1</v>
      </c>
      <c r="I29" s="948"/>
      <c r="J29" s="825" t="s">
        <v>19</v>
      </c>
      <c r="K29" s="201"/>
      <c r="L29" s="196" t="s">
        <v>26</v>
      </c>
      <c r="M29" s="215"/>
      <c r="N29" s="176"/>
      <c r="O29" s="176"/>
      <c r="P29" s="176"/>
      <c r="Q29" s="176"/>
      <c r="R29" s="176"/>
      <c r="S29" s="176"/>
      <c r="T29" s="176"/>
      <c r="U29" s="251"/>
      <c r="V29" s="176"/>
      <c r="W29" s="176"/>
      <c r="X29" s="194"/>
      <c r="Y29" s="194" t="s">
        <v>142</v>
      </c>
      <c r="Z29" s="194">
        <v>1705000</v>
      </c>
      <c r="AA29" s="194"/>
      <c r="AB29" s="194"/>
      <c r="AC29" s="194"/>
      <c r="AD29" s="194"/>
      <c r="AE29" s="194"/>
      <c r="AF29" s="194"/>
      <c r="AG29" s="194"/>
      <c r="AH29" s="194"/>
      <c r="AI29" s="194"/>
      <c r="AJ29" s="194"/>
      <c r="AK29" s="194"/>
      <c r="AL29" s="194"/>
    </row>
    <row r="30" spans="1:83" s="181" customFormat="1" ht="15" customHeight="1">
      <c r="A30" s="71"/>
      <c r="B30" s="71"/>
      <c r="C30" s="86"/>
      <c r="D30" s="826"/>
      <c r="E30" s="950"/>
      <c r="F30" s="831"/>
      <c r="G30" s="832"/>
      <c r="H30" s="833"/>
      <c r="I30" s="949"/>
      <c r="J30" s="825"/>
      <c r="K30" s="187"/>
      <c r="L30" s="197"/>
      <c r="M30" s="214" t="s">
        <v>320</v>
      </c>
      <c r="N30" s="176"/>
      <c r="O30" s="176"/>
      <c r="P30" s="176"/>
      <c r="Q30" s="176"/>
      <c r="R30" s="176"/>
      <c r="S30" s="176"/>
      <c r="T30" s="176"/>
      <c r="U30" s="251"/>
      <c r="V30" s="176"/>
      <c r="W30" s="176"/>
      <c r="X30" s="194"/>
      <c r="Y30" s="194"/>
      <c r="Z30" s="194"/>
      <c r="AA30" s="194"/>
      <c r="AB30" s="194"/>
      <c r="AC30" s="194"/>
      <c r="AD30" s="194"/>
      <c r="AE30" s="194"/>
      <c r="AF30" s="194"/>
      <c r="AG30" s="194"/>
      <c r="AH30" s="194"/>
      <c r="AI30" s="194"/>
      <c r="AJ30" s="194"/>
      <c r="AK30" s="194"/>
      <c r="AL30" s="194"/>
    </row>
    <row r="31" spans="1:83" s="181" customFormat="1" ht="15" customHeight="1">
      <c r="A31" s="71"/>
      <c r="B31" s="71"/>
      <c r="C31" s="86"/>
      <c r="D31" s="826"/>
      <c r="E31" s="950"/>
      <c r="F31" s="825"/>
      <c r="G31" s="547"/>
      <c r="H31" s="197"/>
      <c r="I31" s="193" t="s">
        <v>195</v>
      </c>
      <c r="J31" s="197"/>
      <c r="K31" s="197"/>
      <c r="L31" s="197"/>
      <c r="M31" s="198"/>
      <c r="N31" s="176"/>
      <c r="O31" s="176"/>
      <c r="P31" s="176"/>
      <c r="Q31" s="176"/>
      <c r="R31" s="176"/>
      <c r="S31" s="176"/>
      <c r="T31" s="176"/>
      <c r="U31" s="251"/>
      <c r="V31" s="176"/>
      <c r="W31" s="176"/>
      <c r="X31" s="194"/>
      <c r="Y31" s="194"/>
      <c r="Z31" s="194"/>
      <c r="AA31" s="194"/>
      <c r="AB31" s="194"/>
      <c r="AC31" s="194"/>
      <c r="AD31" s="194"/>
      <c r="AE31" s="194"/>
      <c r="AF31" s="194"/>
      <c r="AG31" s="194"/>
      <c r="AH31" s="194"/>
      <c r="AI31" s="194"/>
      <c r="AJ31" s="194"/>
      <c r="AK31" s="194"/>
      <c r="AL31" s="194"/>
    </row>
    <row r="33" spans="1:38">
      <c r="A33" s="32" t="s">
        <v>161</v>
      </c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256"/>
      <c r="V33" s="32"/>
      <c r="W33" s="32"/>
    </row>
    <row r="35" spans="1:38" s="181" customFormat="1" ht="15" customHeight="1">
      <c r="A35" s="71"/>
      <c r="B35" s="71"/>
      <c r="C35" s="86"/>
      <c r="D35" s="71"/>
      <c r="E35" s="71"/>
      <c r="F35" s="71"/>
      <c r="G35" s="832"/>
      <c r="H35" s="833">
        <v>1</v>
      </c>
      <c r="I35" s="946"/>
      <c r="J35" s="825" t="s">
        <v>19</v>
      </c>
      <c r="K35" s="201"/>
      <c r="L35" s="196" t="s">
        <v>26</v>
      </c>
      <c r="M35" s="215"/>
      <c r="N35" s="176"/>
      <c r="O35" s="176"/>
      <c r="P35" s="176"/>
      <c r="Q35" s="176"/>
      <c r="R35" s="176"/>
      <c r="S35" s="176"/>
      <c r="T35" s="176"/>
      <c r="U35" s="251"/>
      <c r="V35" s="176"/>
      <c r="W35" s="176"/>
      <c r="X35" s="194"/>
      <c r="Y35" s="194" t="s">
        <v>142</v>
      </c>
      <c r="Z35" s="194">
        <v>1705000</v>
      </c>
      <c r="AA35" s="194"/>
      <c r="AB35" s="194"/>
      <c r="AC35" s="194"/>
      <c r="AD35" s="194"/>
      <c r="AE35" s="194"/>
      <c r="AF35" s="194"/>
      <c r="AG35" s="194"/>
      <c r="AH35" s="194"/>
      <c r="AI35" s="194"/>
      <c r="AJ35" s="194"/>
      <c r="AK35" s="194"/>
      <c r="AL35" s="194"/>
    </row>
    <row r="36" spans="1:38" s="181" customFormat="1" ht="15" customHeight="1">
      <c r="A36" s="71"/>
      <c r="B36" s="71"/>
      <c r="C36" s="86"/>
      <c r="D36" s="71"/>
      <c r="E36" s="71"/>
      <c r="F36" s="71"/>
      <c r="G36" s="832"/>
      <c r="H36" s="833"/>
      <c r="I36" s="947"/>
      <c r="J36" s="825"/>
      <c r="K36" s="187"/>
      <c r="L36" s="197"/>
      <c r="M36" s="214" t="s">
        <v>320</v>
      </c>
      <c r="N36" s="176"/>
      <c r="O36" s="176"/>
      <c r="P36" s="176"/>
      <c r="Q36" s="176"/>
      <c r="R36" s="176"/>
      <c r="S36" s="176"/>
      <c r="T36" s="176"/>
      <c r="U36" s="251"/>
      <c r="V36" s="176"/>
      <c r="W36" s="176"/>
      <c r="X36" s="194"/>
      <c r="Y36" s="194"/>
      <c r="Z36" s="194"/>
      <c r="AA36" s="194"/>
      <c r="AB36" s="194"/>
      <c r="AC36" s="194"/>
      <c r="AD36" s="194"/>
      <c r="AE36" s="194"/>
      <c r="AF36" s="194"/>
      <c r="AG36" s="194"/>
      <c r="AH36" s="194"/>
      <c r="AI36" s="194"/>
      <c r="AJ36" s="194"/>
      <c r="AK36" s="194"/>
      <c r="AL36" s="194"/>
    </row>
    <row r="37" spans="1:38">
      <c r="K37" s="197"/>
      <c r="L37" s="197"/>
      <c r="M37" s="198"/>
    </row>
    <row r="38" spans="1:38">
      <c r="A38" s="32" t="s">
        <v>162</v>
      </c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256"/>
      <c r="V38" s="32"/>
      <c r="W38" s="32"/>
    </row>
    <row r="40" spans="1:38" s="181" customFormat="1" ht="15" customHeight="1">
      <c r="A40" s="71"/>
      <c r="B40" s="71"/>
      <c r="C40" s="86"/>
      <c r="D40" s="71"/>
      <c r="E40" s="71"/>
      <c r="F40" s="71"/>
      <c r="G40" s="71"/>
      <c r="H40" s="71"/>
      <c r="I40" s="71"/>
      <c r="J40" s="71"/>
      <c r="K40" s="200"/>
      <c r="L40" s="196" t="s">
        <v>26</v>
      </c>
      <c r="M40" s="216"/>
      <c r="N40" s="236"/>
      <c r="O40" s="176"/>
      <c r="P40" s="176"/>
      <c r="Q40" s="176"/>
      <c r="R40" s="176"/>
      <c r="S40" s="176"/>
      <c r="T40" s="176"/>
      <c r="U40" s="251"/>
      <c r="V40" s="176"/>
      <c r="W40" s="176"/>
      <c r="X40" s="194"/>
      <c r="Y40" s="194" t="s">
        <v>142</v>
      </c>
      <c r="Z40" s="194">
        <v>1705000</v>
      </c>
      <c r="AA40" s="194"/>
      <c r="AB40" s="194"/>
      <c r="AC40" s="194"/>
      <c r="AD40" s="194"/>
      <c r="AE40" s="194"/>
      <c r="AF40" s="194"/>
      <c r="AG40" s="194"/>
      <c r="AH40" s="194"/>
      <c r="AI40" s="194"/>
      <c r="AJ40" s="194"/>
      <c r="AK40" s="194"/>
      <c r="AL40" s="194"/>
    </row>
    <row r="43" spans="1:38" s="32" customFormat="1" ht="17.100000000000001" customHeight="1">
      <c r="A43" s="32" t="s">
        <v>120</v>
      </c>
    </row>
    <row r="44" spans="1:38" customFormat="1" ht="17.100000000000001" customHeight="1"/>
    <row r="45" spans="1:38" s="164" customFormat="1" ht="14.25">
      <c r="A45" s="288" t="s">
        <v>1</v>
      </c>
      <c r="B45" s="274" t="s">
        <v>141</v>
      </c>
      <c r="C45" s="275"/>
      <c r="D45" s="276"/>
      <c r="E45" s="277"/>
      <c r="F45" s="278"/>
      <c r="G45" s="278"/>
      <c r="H45" s="278"/>
      <c r="I45" s="279"/>
      <c r="J45" s="280"/>
      <c r="K45" s="289"/>
      <c r="M45" s="281" t="str">
        <f>IF(ISERROR(INDEX(kind_of_nameforms,MATCH(E45,kind_of_forms,0),1)),"",INDEX(kind_of_nameforms,MATCH(E45,kind_of_forms,0),1))</f>
        <v/>
      </c>
      <c r="N45" s="298"/>
    </row>
    <row r="46" spans="1:38" customFormat="1" ht="17.100000000000001" customHeight="1"/>
    <row r="47" spans="1:38" s="32" customFormat="1" ht="17.100000000000001" customHeight="1">
      <c r="A47" s="32" t="s">
        <v>262</v>
      </c>
      <c r="B47" s="32" t="s">
        <v>263</v>
      </c>
      <c r="C47" s="32" t="s">
        <v>264</v>
      </c>
      <c r="D47" s="32" t="s">
        <v>265</v>
      </c>
    </row>
    <row r="48" spans="1:38" ht="17.100000000000001" customHeight="1">
      <c r="U48" s="71"/>
    </row>
    <row r="49" spans="1:21" s="349" customFormat="1">
      <c r="D49" s="350"/>
      <c r="E49" s="315"/>
      <c r="F49" s="315"/>
      <c r="G49" s="315"/>
      <c r="U49" s="252"/>
    </row>
    <row r="50" spans="1:21">
      <c r="C50" s="134"/>
      <c r="D50" s="858" t="s">
        <v>236</v>
      </c>
      <c r="E50" s="859"/>
      <c r="F50" s="859"/>
      <c r="G50" s="860"/>
    </row>
    <row r="51" spans="1:21" s="33" customFormat="1" ht="11.25" customHeight="1">
      <c r="A51" s="47"/>
      <c r="C51" s="52"/>
      <c r="D51" s="861" t="s">
        <v>225</v>
      </c>
      <c r="E51" s="861"/>
      <c r="F51" s="861"/>
      <c r="G51" s="862" t="s">
        <v>226</v>
      </c>
      <c r="H51" s="191"/>
      <c r="R51" s="245"/>
    </row>
    <row r="52" spans="1:21" s="33" customFormat="1" ht="11.25" customHeight="1">
      <c r="A52" s="47" t="s">
        <v>459</v>
      </c>
      <c r="C52" s="52"/>
      <c r="D52" s="327" t="s">
        <v>25</v>
      </c>
      <c r="E52" s="328"/>
      <c r="F52" s="329" t="s">
        <v>215</v>
      </c>
      <c r="G52" s="863"/>
      <c r="H52" s="191"/>
      <c r="R52" s="245"/>
    </row>
    <row r="53" spans="1:21" s="33" customFormat="1" ht="12" customHeight="1">
      <c r="A53" s="47"/>
      <c r="C53" s="52"/>
      <c r="D53" s="346" t="s">
        <v>26</v>
      </c>
      <c r="E53" s="330">
        <v>2</v>
      </c>
      <c r="F53" s="331">
        <v>3</v>
      </c>
      <c r="G53" s="332">
        <v>4</v>
      </c>
      <c r="H53" s="191"/>
      <c r="R53" s="245"/>
    </row>
    <row r="54" spans="1:21" s="33" customFormat="1">
      <c r="A54" s="47"/>
      <c r="C54" s="52"/>
      <c r="D54" s="326">
        <v>1</v>
      </c>
      <c r="E54" s="334" t="s">
        <v>245</v>
      </c>
      <c r="F54" s="352" t="str">
        <f>IF(form_up_date="","",form_up_date)</f>
        <v>15.04.2019</v>
      </c>
      <c r="G54" s="354" t="s">
        <v>246</v>
      </c>
      <c r="H54" s="191"/>
      <c r="R54" s="245"/>
    </row>
    <row r="55" spans="1:21" s="33" customFormat="1" ht="45">
      <c r="A55" s="47"/>
      <c r="C55" s="52"/>
      <c r="D55" s="326" t="s">
        <v>257</v>
      </c>
      <c r="E55" s="334" t="s">
        <v>247</v>
      </c>
      <c r="F55" s="352"/>
      <c r="G55" s="335" t="s">
        <v>318</v>
      </c>
      <c r="H55" s="191"/>
      <c r="R55" s="245"/>
    </row>
    <row r="56" spans="1:21" s="33" customFormat="1">
      <c r="A56" s="47"/>
      <c r="C56" s="52"/>
      <c r="D56" s="326" t="s">
        <v>258</v>
      </c>
      <c r="E56" s="334" t="s">
        <v>248</v>
      </c>
      <c r="F56" s="352"/>
      <c r="G56" s="354" t="s">
        <v>249</v>
      </c>
      <c r="H56" s="191"/>
      <c r="R56" s="245"/>
    </row>
    <row r="57" spans="1:21" s="33" customFormat="1">
      <c r="A57" s="47"/>
      <c r="C57" s="52"/>
      <c r="D57" s="326" t="s">
        <v>259</v>
      </c>
      <c r="E57" s="334" t="s">
        <v>250</v>
      </c>
      <c r="F57" s="353" t="s">
        <v>251</v>
      </c>
      <c r="G57" s="335"/>
      <c r="H57" s="191"/>
      <c r="R57" s="245"/>
    </row>
    <row r="58" spans="1:21" s="33" customFormat="1">
      <c r="A58" s="47"/>
      <c r="C58" s="52"/>
      <c r="D58" s="333" t="str">
        <f>D57&amp;".1"</f>
        <v>4.1.1</v>
      </c>
      <c r="E58" s="336" t="s">
        <v>3</v>
      </c>
      <c r="F58" s="352" t="str">
        <f>IF(region_name="","",region_name)</f>
        <v>Ростовская область</v>
      </c>
      <c r="G58" s="354" t="s">
        <v>252</v>
      </c>
      <c r="H58" s="191"/>
      <c r="R58" s="245"/>
    </row>
    <row r="59" spans="1:21" s="33" customFormat="1" ht="22.5">
      <c r="A59" s="47"/>
      <c r="C59" s="52"/>
      <c r="D59" s="326" t="s">
        <v>260</v>
      </c>
      <c r="E59" s="337" t="s">
        <v>253</v>
      </c>
      <c r="F59" s="352"/>
      <c r="G59" s="355" t="s">
        <v>254</v>
      </c>
      <c r="H59" s="191"/>
      <c r="R59" s="245"/>
    </row>
    <row r="60" spans="1:21" s="33" customFormat="1" ht="56.25">
      <c r="A60" s="47"/>
      <c r="C60" s="52"/>
      <c r="D60" s="326" t="s">
        <v>261</v>
      </c>
      <c r="E60" s="338" t="s">
        <v>255</v>
      </c>
      <c r="F60" s="352"/>
      <c r="G60" s="345" t="s">
        <v>317</v>
      </c>
      <c r="H60" s="191"/>
      <c r="R60" s="245"/>
    </row>
    <row r="66" spans="1:83" ht="11.25">
      <c r="A66" s="461" t="s">
        <v>452</v>
      </c>
      <c r="B66" s="461"/>
      <c r="C66" s="461"/>
      <c r="D66" s="461"/>
      <c r="E66" s="461"/>
      <c r="F66" s="461"/>
      <c r="G66" s="461"/>
      <c r="H66" s="461"/>
      <c r="I66" s="461"/>
      <c r="J66" s="461"/>
      <c r="K66" s="461"/>
      <c r="L66" s="461"/>
      <c r="M66" s="461"/>
      <c r="N66" s="461"/>
      <c r="O66" s="461"/>
      <c r="P66" s="461"/>
      <c r="Q66" s="461"/>
      <c r="R66" s="461"/>
      <c r="S66" s="461"/>
      <c r="T66" s="461"/>
      <c r="U66" s="461"/>
      <c r="V66" s="461"/>
      <c r="W66" s="461"/>
      <c r="X66" s="461"/>
      <c r="Y66" s="462"/>
      <c r="Z66" s="462"/>
      <c r="AA66" s="463"/>
      <c r="AB66" s="463"/>
      <c r="AC66" s="463"/>
      <c r="AD66" s="463"/>
      <c r="AE66" s="463"/>
      <c r="AF66" s="463"/>
      <c r="AG66" s="463"/>
      <c r="AH66" s="463"/>
      <c r="AI66" s="463"/>
      <c r="AJ66" s="463"/>
      <c r="AK66" s="463"/>
      <c r="AL66" s="463"/>
      <c r="AM66" s="463"/>
      <c r="AN66" s="463"/>
      <c r="AO66" s="463"/>
      <c r="AP66" s="463"/>
      <c r="AQ66" s="463"/>
      <c r="AR66" s="463"/>
      <c r="AS66" s="463"/>
      <c r="AT66" s="463"/>
      <c r="AU66" s="463"/>
      <c r="AV66" s="463"/>
      <c r="AW66" s="463"/>
      <c r="AX66" s="463"/>
      <c r="AY66" s="463"/>
      <c r="AZ66" s="463"/>
      <c r="BA66" s="463"/>
      <c r="BB66" s="463"/>
      <c r="BC66" s="463"/>
      <c r="BD66" s="463"/>
      <c r="BE66" s="463"/>
      <c r="BF66" s="463"/>
      <c r="BG66" s="463"/>
      <c r="BH66" s="463"/>
      <c r="BI66" s="463"/>
      <c r="BJ66" s="463"/>
      <c r="BK66" s="463"/>
      <c r="BL66" s="463"/>
      <c r="BM66" s="463"/>
      <c r="BN66" s="463"/>
      <c r="BO66" s="463"/>
      <c r="BP66" s="463"/>
      <c r="BQ66" s="463"/>
      <c r="BR66" s="463"/>
      <c r="BS66" s="463"/>
      <c r="BT66" s="463"/>
      <c r="BU66" s="463"/>
      <c r="BV66" s="462"/>
      <c r="BW66" s="462"/>
      <c r="BX66" s="462"/>
      <c r="BY66" s="462"/>
      <c r="BZ66" s="462"/>
      <c r="CA66" s="462"/>
      <c r="CB66" s="462"/>
      <c r="CC66" s="462"/>
      <c r="CD66" s="462"/>
      <c r="CE66" s="462"/>
    </row>
    <row r="67" spans="1:83" ht="11.25">
      <c r="A67" s="460"/>
      <c r="B67" s="460"/>
      <c r="C67" s="460"/>
      <c r="D67" s="460"/>
      <c r="E67" s="460"/>
      <c r="F67" s="460"/>
      <c r="G67" s="460"/>
      <c r="H67" s="460"/>
      <c r="I67" s="460"/>
      <c r="J67" s="460"/>
      <c r="K67" s="460"/>
      <c r="L67" s="460"/>
      <c r="M67" s="460"/>
      <c r="N67" s="460"/>
      <c r="O67" s="460"/>
      <c r="P67" s="460"/>
      <c r="Q67" s="465"/>
      <c r="R67" s="465"/>
      <c r="S67" s="465"/>
      <c r="T67" s="465"/>
      <c r="U67" s="465"/>
      <c r="V67" s="465"/>
      <c r="W67" s="465"/>
      <c r="X67" s="465"/>
      <c r="Y67" s="465"/>
      <c r="Z67" s="465"/>
      <c r="AA67" s="464"/>
      <c r="AB67" s="464"/>
      <c r="AC67" s="464"/>
      <c r="AD67" s="464"/>
      <c r="AE67" s="464"/>
      <c r="AF67" s="464"/>
      <c r="AG67" s="464"/>
      <c r="AH67" s="464"/>
      <c r="AI67" s="464"/>
      <c r="AJ67" s="464"/>
      <c r="AK67" s="464"/>
      <c r="AL67" s="464"/>
      <c r="AM67" s="464"/>
      <c r="AN67" s="464"/>
      <c r="AO67" s="464"/>
      <c r="AP67" s="464"/>
      <c r="AQ67" s="464"/>
      <c r="AR67" s="464"/>
      <c r="AS67" s="464"/>
      <c r="AT67" s="464"/>
      <c r="AU67" s="464"/>
      <c r="AV67" s="464"/>
      <c r="AW67" s="464"/>
      <c r="AX67" s="464"/>
      <c r="AY67" s="464"/>
      <c r="AZ67" s="464"/>
      <c r="BA67" s="464"/>
      <c r="BB67" s="464"/>
      <c r="BC67" s="464"/>
      <c r="BD67" s="464"/>
      <c r="BE67" s="464"/>
      <c r="BF67" s="464"/>
      <c r="BG67" s="464"/>
      <c r="BH67" s="464"/>
      <c r="BI67" s="464"/>
      <c r="BJ67" s="464"/>
      <c r="BK67" s="464"/>
      <c r="BL67" s="464"/>
      <c r="BM67" s="464"/>
      <c r="BN67" s="464"/>
      <c r="BO67" s="464"/>
      <c r="BP67" s="464"/>
      <c r="BQ67" s="464"/>
      <c r="BR67" s="464"/>
      <c r="BS67" s="464"/>
      <c r="BT67" s="464"/>
      <c r="BU67" s="464"/>
      <c r="BV67" s="465"/>
      <c r="BW67" s="465"/>
      <c r="BX67" s="465"/>
      <c r="BY67" s="465"/>
      <c r="BZ67" s="465"/>
      <c r="CA67" s="465"/>
      <c r="CB67" s="465"/>
      <c r="CC67" s="465"/>
      <c r="CD67" s="465"/>
      <c r="CE67" s="465"/>
    </row>
    <row r="68" spans="1:83">
      <c r="A68" s="527"/>
      <c r="B68" s="460"/>
      <c r="C68" s="460"/>
      <c r="D68" s="885" t="s">
        <v>26</v>
      </c>
      <c r="E68" s="886"/>
      <c r="F68" s="887"/>
      <c r="G68" s="887"/>
      <c r="H68" s="887"/>
      <c r="I68" s="887"/>
      <c r="J68" s="887"/>
      <c r="K68" s="887"/>
      <c r="L68" s="887"/>
      <c r="M68" s="887"/>
      <c r="N68" s="887"/>
      <c r="O68" s="887"/>
      <c r="P68" s="887"/>
      <c r="Q68" s="887"/>
      <c r="R68" s="887"/>
      <c r="S68" s="553"/>
      <c r="T68" s="470"/>
      <c r="U68" s="470"/>
      <c r="V68" s="470"/>
      <c r="W68" s="469"/>
      <c r="X68" s="469"/>
      <c r="Y68" s="469"/>
      <c r="Z68" s="469"/>
      <c r="AA68" s="464"/>
      <c r="AB68" s="465"/>
      <c r="AC68" s="877"/>
      <c r="AD68" s="466"/>
      <c r="AE68" s="467" t="s">
        <v>141</v>
      </c>
      <c r="AF68" s="467"/>
      <c r="AG68" s="468" t="s">
        <v>453</v>
      </c>
      <c r="AH68" s="471">
        <v>3</v>
      </c>
      <c r="AI68" s="470"/>
      <c r="AJ68" s="470"/>
      <c r="AK68" s="470"/>
      <c r="AL68" s="470"/>
      <c r="AM68" s="470"/>
      <c r="AN68" s="470"/>
      <c r="AO68" s="470"/>
      <c r="AP68" s="470"/>
      <c r="AQ68" s="470"/>
      <c r="AR68" s="470"/>
      <c r="AS68" s="470"/>
      <c r="AT68" s="470"/>
      <c r="AU68" s="470"/>
      <c r="AV68" s="470"/>
      <c r="AW68" s="470"/>
      <c r="AX68" s="470"/>
      <c r="AY68" s="470"/>
      <c r="AZ68" s="470"/>
      <c r="BA68" s="470"/>
      <c r="BB68" s="470"/>
      <c r="BC68" s="470"/>
      <c r="BD68" s="470"/>
      <c r="BE68" s="470"/>
      <c r="BF68" s="470"/>
      <c r="BG68" s="470"/>
      <c r="BH68" s="470"/>
      <c r="BI68" s="470"/>
      <c r="BJ68" s="470"/>
      <c r="BK68" s="470"/>
      <c r="BL68" s="470"/>
      <c r="BM68" s="470"/>
      <c r="BN68" s="470"/>
      <c r="BO68" s="470"/>
      <c r="BP68" s="470"/>
      <c r="BQ68" s="470"/>
      <c r="BR68" s="470"/>
      <c r="BS68" s="470"/>
      <c r="BT68" s="470"/>
      <c r="BU68" s="470"/>
      <c r="BV68" s="469"/>
      <c r="BW68" s="469"/>
      <c r="BX68" s="469"/>
      <c r="BY68" s="469"/>
      <c r="BZ68" s="469"/>
      <c r="CA68" s="469"/>
      <c r="CB68" s="469"/>
      <c r="CC68" s="469"/>
      <c r="CD68" s="469"/>
      <c r="CE68" s="469"/>
    </row>
    <row r="69" spans="1:83" ht="33.75">
      <c r="A69" s="433"/>
      <c r="B69" s="476"/>
      <c r="C69" s="473"/>
      <c r="D69" s="885"/>
      <c r="E69" s="878" t="s">
        <v>457</v>
      </c>
      <c r="F69" s="878"/>
      <c r="G69" s="878"/>
      <c r="H69" s="878"/>
      <c r="I69" s="878"/>
      <c r="J69" s="878"/>
      <c r="K69" s="878"/>
      <c r="L69" s="878"/>
      <c r="M69" s="878"/>
      <c r="N69" s="878"/>
      <c r="O69" s="878"/>
      <c r="P69" s="878"/>
      <c r="Q69" s="8">
        <f>SUMIF(T70:T71,"i",Q70:Q71)</f>
        <v>0</v>
      </c>
      <c r="R69" s="528"/>
      <c r="S69" s="572" t="s">
        <v>458</v>
      </c>
      <c r="T69" s="258" t="s">
        <v>367</v>
      </c>
      <c r="U69" s="879">
        <v>1</v>
      </c>
      <c r="V69" s="879" t="e">
        <f>INDEX(List01_flag_index_1,1,MATCH(A68,List01_NumberColumns,0))</f>
        <v>#N/A</v>
      </c>
      <c r="W69" s="476"/>
      <c r="X69" s="476"/>
      <c r="Y69" s="476"/>
      <c r="Z69" s="476"/>
      <c r="AA69" s="482"/>
      <c r="AB69" s="476"/>
      <c r="AC69" s="877"/>
      <c r="AD69" s="466"/>
      <c r="AE69" s="476"/>
      <c r="AF69" s="476"/>
      <c r="AG69" s="482"/>
      <c r="AH69" s="482"/>
      <c r="AI69" s="482"/>
      <c r="AJ69" s="482"/>
      <c r="AK69" s="482"/>
      <c r="AL69" s="482"/>
      <c r="AM69" s="482"/>
      <c r="AN69" s="482"/>
      <c r="AO69" s="482"/>
      <c r="AP69" s="482"/>
      <c r="AQ69" s="482"/>
      <c r="AR69" s="482"/>
      <c r="AS69" s="482"/>
      <c r="AT69" s="482"/>
      <c r="AU69" s="482"/>
      <c r="AV69" s="482"/>
      <c r="AW69" s="482"/>
      <c r="AX69" s="482"/>
      <c r="AY69" s="482"/>
      <c r="AZ69" s="482"/>
      <c r="BA69" s="482"/>
      <c r="BB69" s="482"/>
      <c r="BC69" s="482"/>
      <c r="BD69" s="482"/>
      <c r="BE69" s="482"/>
      <c r="BF69" s="482"/>
      <c r="BG69" s="482"/>
      <c r="BH69" s="482"/>
      <c r="BI69" s="482"/>
      <c r="BJ69" s="482"/>
      <c r="BK69" s="482"/>
      <c r="BL69" s="482"/>
      <c r="BM69" s="482"/>
      <c r="BN69" s="482"/>
      <c r="BO69" s="482"/>
      <c r="BP69" s="482"/>
      <c r="BQ69" s="482"/>
      <c r="BR69" s="482"/>
      <c r="BS69" s="482"/>
      <c r="BT69" s="482"/>
      <c r="BU69" s="482"/>
      <c r="BV69" s="476"/>
      <c r="BW69" s="476"/>
      <c r="BX69" s="476"/>
      <c r="BY69" s="476"/>
      <c r="BZ69" s="476"/>
      <c r="CA69" s="476"/>
      <c r="CB69" s="476"/>
      <c r="CC69" s="476"/>
      <c r="CD69" s="476"/>
      <c r="CE69" s="476"/>
    </row>
    <row r="70" spans="1:83" ht="11.25" hidden="1" customHeight="1">
      <c r="A70" s="529"/>
      <c r="B70" s="482"/>
      <c r="C70" s="482"/>
      <c r="D70" s="885"/>
      <c r="E70" s="530"/>
      <c r="F70" s="530">
        <v>0</v>
      </c>
      <c r="G70" s="530"/>
      <c r="H70" s="530"/>
      <c r="I70" s="530"/>
      <c r="J70" s="530"/>
      <c r="K70" s="530"/>
      <c r="L70" s="530"/>
      <c r="M70" s="530"/>
      <c r="N70" s="530"/>
      <c r="O70" s="530"/>
      <c r="P70" s="530"/>
      <c r="Q70" s="530"/>
      <c r="R70" s="530"/>
      <c r="S70" s="555"/>
      <c r="T70" s="482"/>
      <c r="U70" s="879"/>
      <c r="V70" s="879"/>
      <c r="W70" s="482"/>
      <c r="X70" s="482"/>
      <c r="Y70" s="482"/>
      <c r="Z70" s="482"/>
      <c r="AA70" s="482"/>
      <c r="AB70" s="476"/>
      <c r="AC70" s="877"/>
      <c r="AD70" s="466"/>
      <c r="AE70" s="476"/>
      <c r="AF70" s="476"/>
      <c r="AG70" s="482"/>
      <c r="AH70" s="482"/>
      <c r="AI70" s="482"/>
      <c r="AJ70" s="482"/>
      <c r="AK70" s="482"/>
      <c r="AL70" s="482"/>
      <c r="AM70" s="482"/>
      <c r="AN70" s="482"/>
      <c r="AO70" s="482"/>
      <c r="AP70" s="482"/>
      <c r="AQ70" s="482"/>
      <c r="AR70" s="482"/>
      <c r="AS70" s="482"/>
      <c r="AT70" s="482"/>
      <c r="AU70" s="482"/>
      <c r="AV70" s="482"/>
      <c r="AW70" s="482"/>
      <c r="AX70" s="482"/>
      <c r="AY70" s="482"/>
      <c r="AZ70" s="482"/>
      <c r="BA70" s="482"/>
      <c r="BB70" s="482"/>
      <c r="BC70" s="482"/>
      <c r="BD70" s="482"/>
      <c r="BE70" s="482"/>
      <c r="BF70" s="482"/>
      <c r="BG70" s="482"/>
      <c r="BH70" s="482"/>
      <c r="BI70" s="482"/>
      <c r="BJ70" s="482"/>
      <c r="BK70" s="482"/>
      <c r="BL70" s="482"/>
      <c r="BM70" s="482"/>
      <c r="BN70" s="482"/>
      <c r="BO70" s="482"/>
      <c r="BP70" s="482"/>
      <c r="BQ70" s="482"/>
      <c r="BR70" s="482"/>
      <c r="BS70" s="482"/>
      <c r="BT70" s="482"/>
      <c r="BU70" s="482"/>
      <c r="BV70" s="482"/>
      <c r="BW70" s="482"/>
      <c r="BX70" s="482"/>
      <c r="BY70" s="482"/>
      <c r="BZ70" s="482"/>
      <c r="CA70" s="482"/>
      <c r="CB70" s="482"/>
      <c r="CC70" s="482"/>
      <c r="CD70" s="482"/>
      <c r="CE70" s="482"/>
    </row>
    <row r="71" spans="1:83" ht="11.25">
      <c r="A71" s="433"/>
      <c r="B71" s="476"/>
      <c r="C71" s="473"/>
      <c r="D71" s="885"/>
      <c r="E71" s="531"/>
      <c r="F71" s="532"/>
      <c r="G71" s="532"/>
      <c r="H71" s="533"/>
      <c r="I71" s="533"/>
      <c r="J71" s="533"/>
      <c r="K71" s="533"/>
      <c r="L71" s="533"/>
      <c r="M71" s="533"/>
      <c r="N71" s="533"/>
      <c r="O71" s="533"/>
      <c r="P71" s="533"/>
      <c r="Q71" s="533"/>
      <c r="R71" s="534"/>
      <c r="S71" s="556"/>
      <c r="T71" s="482"/>
      <c r="U71" s="879"/>
      <c r="V71" s="879"/>
      <c r="W71" s="476"/>
      <c r="X71" s="476"/>
      <c r="Y71" s="476"/>
      <c r="Z71" s="476"/>
      <c r="AA71" s="482"/>
      <c r="AB71" s="476"/>
      <c r="AC71" s="877"/>
      <c r="AD71" s="466"/>
      <c r="AE71" s="476"/>
      <c r="AF71" s="476"/>
      <c r="AG71" s="482"/>
      <c r="AH71" s="482"/>
      <c r="AI71" s="482"/>
      <c r="AJ71" s="482"/>
      <c r="AK71" s="482"/>
      <c r="AL71" s="482"/>
      <c r="AM71" s="482"/>
      <c r="AN71" s="482"/>
      <c r="AO71" s="482"/>
      <c r="AP71" s="482"/>
      <c r="AQ71" s="482"/>
      <c r="AR71" s="482"/>
      <c r="AS71" s="482"/>
      <c r="AT71" s="482"/>
      <c r="AU71" s="482"/>
      <c r="AV71" s="482"/>
      <c r="AW71" s="482"/>
      <c r="AX71" s="482"/>
      <c r="AY71" s="482"/>
      <c r="AZ71" s="482"/>
      <c r="BA71" s="482"/>
      <c r="BB71" s="482"/>
      <c r="BC71" s="482"/>
      <c r="BD71" s="482"/>
      <c r="BE71" s="482"/>
      <c r="BF71" s="482"/>
      <c r="BG71" s="482"/>
      <c r="BH71" s="482"/>
      <c r="BI71" s="482"/>
      <c r="BJ71" s="482"/>
      <c r="BK71" s="482"/>
      <c r="BL71" s="482"/>
      <c r="BM71" s="482"/>
      <c r="BN71" s="482"/>
      <c r="BO71" s="482"/>
      <c r="BP71" s="482"/>
      <c r="BQ71" s="482"/>
      <c r="BR71" s="482"/>
      <c r="BS71" s="482"/>
      <c r="BT71" s="482"/>
      <c r="BU71" s="482"/>
      <c r="BV71" s="476"/>
      <c r="BW71" s="476"/>
      <c r="BX71" s="476"/>
      <c r="BY71" s="476"/>
      <c r="BZ71" s="476"/>
      <c r="CA71" s="476"/>
      <c r="CB71" s="476"/>
      <c r="CC71" s="476"/>
      <c r="CD71" s="476"/>
      <c r="CE71" s="476"/>
    </row>
    <row r="72" spans="1:83" s="608" customFormat="1" ht="5.25" hidden="1">
      <c r="A72" s="571"/>
      <c r="B72" s="482"/>
      <c r="C72" s="600"/>
      <c r="D72" s="885"/>
      <c r="E72" s="880"/>
      <c r="F72" s="880"/>
      <c r="G72" s="880"/>
      <c r="H72" s="880"/>
      <c r="I72" s="880"/>
      <c r="J72" s="880"/>
      <c r="K72" s="880"/>
      <c r="L72" s="880"/>
      <c r="M72" s="880"/>
      <c r="N72" s="880"/>
      <c r="O72" s="880"/>
      <c r="P72" s="880"/>
      <c r="Q72" s="585"/>
      <c r="R72" s="599"/>
      <c r="S72" s="584"/>
      <c r="T72" s="612" t="s">
        <v>367</v>
      </c>
      <c r="U72" s="879">
        <v>2</v>
      </c>
      <c r="V72" s="879" t="e">
        <f>INDEX(List01_flag_index_2,1,MATCH(A68,List01_NumberColumns,0))</f>
        <v>#N/A</v>
      </c>
      <c r="W72" s="482"/>
      <c r="X72" s="482"/>
      <c r="Y72" s="482"/>
      <c r="Z72" s="482"/>
      <c r="AA72" s="482"/>
      <c r="AB72" s="482"/>
      <c r="AC72" s="877"/>
      <c r="AD72" s="607"/>
      <c r="AE72" s="482"/>
      <c r="AF72" s="482"/>
      <c r="AG72" s="482"/>
      <c r="AH72" s="482"/>
      <c r="AI72" s="482"/>
      <c r="AJ72" s="482"/>
      <c r="AK72" s="482"/>
      <c r="AL72" s="482"/>
      <c r="AM72" s="482"/>
      <c r="AN72" s="482"/>
      <c r="AO72" s="482"/>
      <c r="AP72" s="482"/>
      <c r="AQ72" s="482"/>
      <c r="AR72" s="482"/>
      <c r="AS72" s="482"/>
      <c r="AT72" s="482"/>
      <c r="AU72" s="482"/>
      <c r="AV72" s="482"/>
      <c r="AW72" s="482"/>
      <c r="AX72" s="482"/>
      <c r="AY72" s="482"/>
      <c r="AZ72" s="482"/>
      <c r="BA72" s="482"/>
      <c r="BB72" s="482"/>
      <c r="BC72" s="482"/>
      <c r="BD72" s="482"/>
      <c r="BE72" s="482"/>
      <c r="BF72" s="482"/>
      <c r="BG72" s="482"/>
      <c r="BH72" s="482"/>
      <c r="BI72" s="482"/>
      <c r="BJ72" s="482"/>
      <c r="BK72" s="482"/>
      <c r="BL72" s="482"/>
      <c r="BM72" s="482"/>
      <c r="BN72" s="482"/>
      <c r="BO72" s="482"/>
      <c r="BP72" s="482"/>
      <c r="BQ72" s="482"/>
      <c r="BR72" s="482"/>
      <c r="BS72" s="482"/>
      <c r="BT72" s="482"/>
      <c r="BU72" s="482"/>
      <c r="BV72" s="482"/>
      <c r="BW72" s="482"/>
      <c r="BX72" s="482"/>
      <c r="BY72" s="482"/>
      <c r="BZ72" s="482"/>
      <c r="CA72" s="482"/>
      <c r="CB72" s="482"/>
      <c r="CC72" s="482"/>
      <c r="CD72" s="482"/>
      <c r="CE72" s="482"/>
    </row>
    <row r="73" spans="1:83" s="608" customFormat="1" ht="5.25" hidden="1">
      <c r="A73" s="571"/>
      <c r="B73" s="482"/>
      <c r="C73" s="482"/>
      <c r="D73" s="885"/>
      <c r="E73" s="530"/>
      <c r="F73" s="530"/>
      <c r="G73" s="530"/>
      <c r="H73" s="530"/>
      <c r="I73" s="530"/>
      <c r="J73" s="530"/>
      <c r="K73" s="530"/>
      <c r="L73" s="530"/>
      <c r="M73" s="530"/>
      <c r="N73" s="530"/>
      <c r="O73" s="530"/>
      <c r="P73" s="530"/>
      <c r="Q73" s="530"/>
      <c r="R73" s="530"/>
      <c r="S73" s="555"/>
      <c r="T73" s="482"/>
      <c r="U73" s="879"/>
      <c r="V73" s="879"/>
      <c r="W73" s="482"/>
      <c r="X73" s="482"/>
      <c r="Y73" s="482"/>
      <c r="Z73" s="482"/>
      <c r="AA73" s="482"/>
      <c r="AB73" s="482"/>
      <c r="AC73" s="877"/>
      <c r="AD73" s="607"/>
      <c r="AE73" s="482"/>
      <c r="AF73" s="482"/>
      <c r="AG73" s="482"/>
      <c r="AH73" s="482"/>
      <c r="AI73" s="482"/>
      <c r="AJ73" s="482"/>
      <c r="AK73" s="482"/>
      <c r="AL73" s="482"/>
      <c r="AM73" s="482"/>
      <c r="AN73" s="482"/>
      <c r="AO73" s="482"/>
      <c r="AP73" s="482"/>
      <c r="AQ73" s="482"/>
      <c r="AR73" s="482"/>
      <c r="AS73" s="482"/>
      <c r="AT73" s="482"/>
      <c r="AU73" s="482"/>
      <c r="AV73" s="482"/>
      <c r="AW73" s="482"/>
      <c r="AX73" s="482"/>
      <c r="AY73" s="482"/>
      <c r="AZ73" s="482"/>
      <c r="BA73" s="482"/>
      <c r="BB73" s="482"/>
      <c r="BC73" s="482"/>
      <c r="BD73" s="482"/>
      <c r="BE73" s="482"/>
      <c r="BF73" s="482"/>
      <c r="BG73" s="482"/>
      <c r="BH73" s="482"/>
      <c r="BI73" s="482"/>
      <c r="BJ73" s="482"/>
      <c r="BK73" s="482"/>
      <c r="BL73" s="482"/>
      <c r="BM73" s="482"/>
      <c r="BN73" s="482"/>
      <c r="BO73" s="482"/>
      <c r="BP73" s="482"/>
      <c r="BQ73" s="482"/>
      <c r="BR73" s="482"/>
      <c r="BS73" s="482"/>
      <c r="BT73" s="482"/>
      <c r="BU73" s="482"/>
      <c r="BV73" s="482"/>
      <c r="BW73" s="482"/>
      <c r="BX73" s="482"/>
      <c r="BY73" s="482"/>
      <c r="BZ73" s="482"/>
      <c r="CA73" s="482"/>
      <c r="CB73" s="482"/>
      <c r="CC73" s="482"/>
      <c r="CD73" s="482"/>
      <c r="CE73" s="482"/>
    </row>
    <row r="74" spans="1:83" s="608" customFormat="1" ht="5.25" hidden="1">
      <c r="A74" s="571"/>
      <c r="B74" s="482"/>
      <c r="C74" s="600"/>
      <c r="D74" s="885"/>
      <c r="E74" s="648"/>
      <c r="F74" s="644"/>
      <c r="G74" s="644"/>
      <c r="H74" s="643"/>
      <c r="I74" s="643"/>
      <c r="J74" s="643"/>
      <c r="K74" s="643"/>
      <c r="L74" s="643"/>
      <c r="M74" s="643"/>
      <c r="N74" s="643"/>
      <c r="O74" s="643"/>
      <c r="P74" s="643"/>
      <c r="Q74" s="643"/>
      <c r="R74" s="645"/>
      <c r="S74" s="646"/>
      <c r="T74" s="482"/>
      <c r="U74" s="879"/>
      <c r="V74" s="879"/>
      <c r="W74" s="482"/>
      <c r="X74" s="482"/>
      <c r="Y74" s="482"/>
      <c r="Z74" s="482"/>
      <c r="AA74" s="482"/>
      <c r="AB74" s="482"/>
      <c r="AC74" s="877"/>
      <c r="AD74" s="607"/>
      <c r="AE74" s="482"/>
      <c r="AF74" s="482"/>
      <c r="AG74" s="482"/>
      <c r="AH74" s="482"/>
      <c r="AI74" s="482"/>
      <c r="AJ74" s="482"/>
      <c r="AK74" s="482"/>
      <c r="AL74" s="482"/>
      <c r="AM74" s="482"/>
      <c r="AN74" s="482"/>
      <c r="AO74" s="482"/>
      <c r="AP74" s="482"/>
      <c r="AQ74" s="482"/>
      <c r="AR74" s="482"/>
      <c r="AS74" s="482"/>
      <c r="AT74" s="482"/>
      <c r="AU74" s="482"/>
      <c r="AV74" s="482"/>
      <c r="AW74" s="482"/>
      <c r="AX74" s="482"/>
      <c r="AY74" s="482"/>
      <c r="AZ74" s="482"/>
      <c r="BA74" s="482"/>
      <c r="BB74" s="482"/>
      <c r="BC74" s="482"/>
      <c r="BD74" s="482"/>
      <c r="BE74" s="482"/>
      <c r="BF74" s="482"/>
      <c r="BG74" s="482"/>
      <c r="BH74" s="482"/>
      <c r="BI74" s="482"/>
      <c r="BJ74" s="482"/>
      <c r="BK74" s="482"/>
      <c r="BL74" s="482"/>
      <c r="BM74" s="482"/>
      <c r="BN74" s="482"/>
      <c r="BO74" s="482"/>
      <c r="BP74" s="482"/>
      <c r="BQ74" s="482"/>
      <c r="BR74" s="482"/>
      <c r="BS74" s="482"/>
      <c r="BT74" s="482"/>
      <c r="BU74" s="482"/>
      <c r="BV74" s="482"/>
      <c r="BW74" s="482"/>
      <c r="BX74" s="482"/>
      <c r="BY74" s="482"/>
      <c r="BZ74" s="482"/>
      <c r="CA74" s="482"/>
      <c r="CB74" s="482"/>
      <c r="CC74" s="482"/>
      <c r="CD74" s="482"/>
      <c r="CE74" s="482"/>
    </row>
    <row r="75" spans="1:83" ht="11.25">
      <c r="D75" s="601"/>
      <c r="T75" s="258"/>
      <c r="U75" s="258"/>
      <c r="V75" s="258"/>
    </row>
    <row r="76" spans="1:83" ht="11.25">
      <c r="A76" s="461" t="s">
        <v>452</v>
      </c>
      <c r="B76" s="461"/>
      <c r="C76" s="461"/>
      <c r="D76" s="461"/>
      <c r="E76" s="461"/>
      <c r="F76" s="461"/>
      <c r="G76" s="461"/>
      <c r="H76" s="461"/>
      <c r="I76" s="461"/>
      <c r="J76" s="461"/>
      <c r="K76" s="461"/>
      <c r="L76" s="461"/>
      <c r="M76" s="461"/>
      <c r="N76" s="461"/>
      <c r="O76" s="461"/>
      <c r="P76" s="461"/>
      <c r="Q76" s="461"/>
      <c r="R76" s="461"/>
      <c r="S76" s="461"/>
      <c r="T76" s="463"/>
      <c r="U76" s="463"/>
      <c r="V76" s="463"/>
      <c r="W76" s="461"/>
      <c r="X76" s="461"/>
      <c r="Y76" s="462"/>
      <c r="Z76" s="462"/>
      <c r="AA76" s="463"/>
      <c r="AB76" s="463"/>
      <c r="AC76" s="463"/>
      <c r="AD76" s="463"/>
      <c r="AE76" s="463"/>
      <c r="AF76" s="463"/>
      <c r="AG76" s="463"/>
      <c r="AH76" s="463"/>
      <c r="AI76" s="463"/>
      <c r="AJ76" s="463"/>
      <c r="AK76" s="463"/>
      <c r="AL76" s="463"/>
      <c r="AM76" s="463"/>
      <c r="AN76" s="463"/>
      <c r="AO76" s="463"/>
      <c r="AP76" s="463"/>
      <c r="AQ76" s="463"/>
      <c r="AR76" s="463"/>
      <c r="AS76" s="463"/>
      <c r="AT76" s="463"/>
      <c r="AU76" s="463"/>
      <c r="AV76" s="463"/>
      <c r="AW76" s="463"/>
      <c r="AX76" s="463"/>
      <c r="AY76" s="463"/>
      <c r="AZ76" s="463"/>
      <c r="BA76" s="463"/>
      <c r="BB76" s="463"/>
      <c r="BC76" s="463"/>
      <c r="BD76" s="463"/>
      <c r="BE76" s="463"/>
      <c r="BF76" s="463"/>
      <c r="BG76" s="463"/>
      <c r="BH76" s="463"/>
      <c r="BI76" s="463"/>
      <c r="BJ76" s="463"/>
      <c r="BK76" s="463"/>
      <c r="BL76" s="463"/>
      <c r="BM76" s="463"/>
      <c r="BN76" s="463"/>
      <c r="BO76" s="463"/>
      <c r="BP76" s="463"/>
      <c r="BQ76" s="463"/>
      <c r="BR76" s="463"/>
      <c r="BS76" s="463"/>
      <c r="BT76" s="463"/>
      <c r="BU76" s="463"/>
      <c r="BV76" s="462"/>
      <c r="BW76" s="462"/>
      <c r="BX76" s="462"/>
      <c r="BY76" s="462"/>
      <c r="BZ76" s="462"/>
      <c r="CA76" s="462"/>
      <c r="CB76" s="462"/>
      <c r="CC76" s="462"/>
      <c r="CD76" s="462"/>
      <c r="CE76" s="462"/>
    </row>
    <row r="77" spans="1:83" ht="11.25">
      <c r="T77" s="258"/>
      <c r="U77" s="258"/>
      <c r="V77" s="258"/>
    </row>
    <row r="78" spans="1:83">
      <c r="A78" s="527"/>
      <c r="B78" s="460"/>
      <c r="C78" s="460"/>
      <c r="D78" s="885" t="s">
        <v>26</v>
      </c>
      <c r="E78" s="887"/>
      <c r="F78" s="887"/>
      <c r="G78" s="887"/>
      <c r="H78" s="887"/>
      <c r="I78" s="887"/>
      <c r="J78" s="887"/>
      <c r="K78" s="887"/>
      <c r="L78" s="887"/>
      <c r="M78" s="887"/>
      <c r="N78" s="887"/>
      <c r="O78" s="887"/>
      <c r="P78" s="887"/>
      <c r="Q78" s="887"/>
      <c r="R78" s="923"/>
      <c r="S78" s="553"/>
      <c r="T78" s="470"/>
      <c r="U78" s="470"/>
      <c r="V78" s="470"/>
      <c r="W78" s="469"/>
      <c r="X78" s="469"/>
      <c r="Y78" s="469"/>
      <c r="Z78" s="469"/>
      <c r="AA78" s="464"/>
      <c r="AB78" s="465"/>
      <c r="AC78" s="877"/>
      <c r="AD78" s="466"/>
      <c r="AE78" s="467" t="s">
        <v>141</v>
      </c>
      <c r="AF78" s="467"/>
      <c r="AG78" s="468" t="s">
        <v>453</v>
      </c>
      <c r="AH78" s="471">
        <v>3</v>
      </c>
      <c r="AI78" s="470"/>
      <c r="AJ78" s="470"/>
      <c r="AK78" s="470"/>
      <c r="AL78" s="470"/>
      <c r="AM78" s="470"/>
      <c r="AN78" s="470"/>
      <c r="AO78" s="470"/>
      <c r="AP78" s="470"/>
      <c r="AQ78" s="470"/>
      <c r="AR78" s="470"/>
      <c r="AS78" s="470"/>
      <c r="AT78" s="470"/>
      <c r="AU78" s="470"/>
      <c r="AV78" s="470"/>
      <c r="AW78" s="470"/>
      <c r="AX78" s="470"/>
      <c r="AY78" s="470"/>
      <c r="AZ78" s="470"/>
      <c r="BA78" s="470"/>
      <c r="BB78" s="470"/>
      <c r="BC78" s="470"/>
      <c r="BD78" s="470"/>
      <c r="BE78" s="470"/>
      <c r="BF78" s="470"/>
      <c r="BG78" s="470"/>
      <c r="BH78" s="470"/>
      <c r="BI78" s="470"/>
      <c r="BJ78" s="470"/>
      <c r="BK78" s="470"/>
      <c r="BL78" s="470"/>
      <c r="BM78" s="470"/>
      <c r="BN78" s="470"/>
      <c r="BO78" s="470"/>
      <c r="BP78" s="470"/>
      <c r="BQ78" s="470"/>
      <c r="BR78" s="470"/>
      <c r="BS78" s="470"/>
      <c r="BT78" s="470"/>
      <c r="BU78" s="470"/>
      <c r="BV78" s="469"/>
      <c r="BW78" s="469"/>
      <c r="BX78" s="469"/>
      <c r="BY78" s="469"/>
      <c r="BZ78" s="469"/>
      <c r="CA78" s="469"/>
      <c r="CB78" s="469"/>
      <c r="CC78" s="469"/>
      <c r="CD78" s="469"/>
      <c r="CE78" s="469"/>
    </row>
    <row r="79" spans="1:83" ht="22.5" customHeight="1">
      <c r="A79" s="433"/>
      <c r="B79" s="476"/>
      <c r="C79" s="473"/>
      <c r="D79" s="885"/>
      <c r="E79" s="603"/>
      <c r="F79" s="525">
        <v>1</v>
      </c>
      <c r="G79" s="925" t="s">
        <v>457</v>
      </c>
      <c r="H79" s="925"/>
      <c r="I79" s="925"/>
      <c r="J79" s="925"/>
      <c r="K79" s="925"/>
      <c r="L79" s="925"/>
      <c r="M79" s="925"/>
      <c r="N79" s="925"/>
      <c r="O79" s="925"/>
      <c r="P79" s="925"/>
      <c r="Q79" s="8">
        <f>SUMIF(T80:T85,"i",Q80:Q85)</f>
        <v>0</v>
      </c>
      <c r="R79" s="535"/>
      <c r="S79" s="554" t="s">
        <v>458</v>
      </c>
      <c r="T79" s="258" t="s">
        <v>367</v>
      </c>
      <c r="U79" s="879">
        <v>1</v>
      </c>
      <c r="V79" s="924" t="e">
        <f>INDEX(List01_flag_index_1,1,MATCH(A78,List01_NumberColumns,0))</f>
        <v>#N/A</v>
      </c>
      <c r="W79" s="476"/>
      <c r="X79" s="476"/>
      <c r="Y79" s="476"/>
      <c r="Z79" s="476"/>
      <c r="AA79" s="482"/>
      <c r="AB79" s="476"/>
      <c r="AC79" s="877"/>
      <c r="AD79" s="466"/>
      <c r="AE79" s="476"/>
      <c r="AF79" s="476"/>
      <c r="AG79" s="482"/>
      <c r="AH79" s="482"/>
      <c r="AI79" s="482"/>
      <c r="AJ79" s="482"/>
      <c r="AK79" s="482"/>
      <c r="AL79" s="482"/>
      <c r="AM79" s="482"/>
      <c r="AN79" s="482"/>
      <c r="AO79" s="482"/>
      <c r="AP79" s="482"/>
      <c r="AQ79" s="482"/>
      <c r="AR79" s="482"/>
      <c r="AS79" s="482"/>
      <c r="AT79" s="482"/>
      <c r="AU79" s="482"/>
      <c r="AV79" s="482"/>
      <c r="AW79" s="482"/>
      <c r="AX79" s="482"/>
      <c r="AY79" s="482"/>
      <c r="AZ79" s="482"/>
      <c r="BA79" s="482"/>
      <c r="BB79" s="482"/>
      <c r="BC79" s="482"/>
      <c r="BD79" s="482"/>
      <c r="BE79" s="482"/>
      <c r="BF79" s="482"/>
      <c r="BG79" s="482"/>
      <c r="BH79" s="482"/>
      <c r="BI79" s="482"/>
      <c r="BJ79" s="482"/>
      <c r="BK79" s="482"/>
      <c r="BL79" s="482"/>
      <c r="BM79" s="482"/>
      <c r="BN79" s="482"/>
      <c r="BO79" s="482"/>
      <c r="BP79" s="482"/>
      <c r="BQ79" s="482"/>
      <c r="BR79" s="482"/>
      <c r="BS79" s="482"/>
      <c r="BT79" s="482"/>
      <c r="BU79" s="482"/>
      <c r="BV79" s="476"/>
      <c r="BW79" s="476"/>
      <c r="BX79" s="476"/>
      <c r="BY79" s="476"/>
      <c r="BZ79" s="476"/>
      <c r="CA79" s="476"/>
      <c r="CB79" s="476"/>
      <c r="CC79" s="476"/>
      <c r="CD79" s="476"/>
      <c r="CE79" s="476"/>
    </row>
    <row r="80" spans="1:83" ht="11.25" hidden="1" customHeight="1">
      <c r="A80" s="529"/>
      <c r="B80" s="482"/>
      <c r="C80" s="482"/>
      <c r="D80" s="885"/>
      <c r="E80" s="602"/>
      <c r="F80" s="530">
        <v>0</v>
      </c>
      <c r="G80" s="530"/>
      <c r="H80" s="536"/>
      <c r="I80" s="530"/>
      <c r="J80" s="530"/>
      <c r="K80" s="530"/>
      <c r="L80" s="530"/>
      <c r="M80" s="530"/>
      <c r="N80" s="530"/>
      <c r="O80" s="530"/>
      <c r="P80" s="530"/>
      <c r="Q80" s="530"/>
      <c r="R80" s="530"/>
      <c r="S80" s="555"/>
      <c r="T80" s="482"/>
      <c r="U80" s="879"/>
      <c r="V80" s="924"/>
      <c r="W80" s="482"/>
      <c r="X80" s="482"/>
      <c r="Y80" s="482"/>
      <c r="Z80" s="482"/>
      <c r="AA80" s="482"/>
      <c r="AB80" s="476"/>
      <c r="AC80" s="877"/>
      <c r="AD80" s="466"/>
      <c r="AE80" s="476"/>
      <c r="AF80" s="476"/>
      <c r="AG80" s="482"/>
      <c r="AH80" s="482"/>
      <c r="AI80" s="482"/>
      <c r="AJ80" s="482"/>
      <c r="AK80" s="482"/>
      <c r="AL80" s="482"/>
      <c r="AM80" s="482"/>
      <c r="AN80" s="482"/>
      <c r="AO80" s="482"/>
      <c r="AP80" s="482"/>
      <c r="AQ80" s="482"/>
      <c r="AR80" s="482"/>
      <c r="AS80" s="482"/>
      <c r="AT80" s="482"/>
      <c r="AU80" s="482"/>
      <c r="AV80" s="482"/>
      <c r="AW80" s="482"/>
      <c r="AX80" s="482"/>
      <c r="AY80" s="482"/>
      <c r="AZ80" s="482"/>
      <c r="BA80" s="482"/>
      <c r="BB80" s="482"/>
      <c r="BC80" s="482"/>
      <c r="BD80" s="482"/>
      <c r="BE80" s="482"/>
      <c r="BF80" s="482"/>
      <c r="BG80" s="482"/>
      <c r="BH80" s="482"/>
      <c r="BI80" s="482"/>
      <c r="BJ80" s="482"/>
      <c r="BK80" s="482"/>
      <c r="BL80" s="482"/>
      <c r="BM80" s="482"/>
      <c r="BN80" s="482"/>
      <c r="BO80" s="482"/>
      <c r="BP80" s="482"/>
      <c r="BQ80" s="482"/>
      <c r="BR80" s="482"/>
      <c r="BS80" s="482"/>
      <c r="BT80" s="482"/>
      <c r="BU80" s="482"/>
      <c r="BV80" s="482"/>
      <c r="BW80" s="482"/>
      <c r="BX80" s="482"/>
      <c r="BY80" s="482"/>
      <c r="BZ80" s="482"/>
      <c r="CA80" s="482"/>
      <c r="CB80" s="482"/>
      <c r="CC80" s="482"/>
      <c r="CD80" s="482"/>
      <c r="CE80" s="482"/>
    </row>
    <row r="81" spans="1:83" ht="22.5">
      <c r="A81" s="433"/>
      <c r="B81" s="476"/>
      <c r="C81" s="473"/>
      <c r="D81" s="885"/>
      <c r="E81" s="926"/>
      <c r="F81" s="885" t="s">
        <v>461</v>
      </c>
      <c r="G81" s="927"/>
      <c r="H81" s="322"/>
      <c r="I81" s="549" t="s">
        <v>26</v>
      </c>
      <c r="J81" s="537" t="s">
        <v>462</v>
      </c>
      <c r="K81" s="459" t="s">
        <v>416</v>
      </c>
      <c r="L81" s="936" t="s">
        <v>416</v>
      </c>
      <c r="M81" s="937"/>
      <c r="N81" s="459" t="s">
        <v>416</v>
      </c>
      <c r="O81" s="459" t="s">
        <v>416</v>
      </c>
      <c r="P81" s="459" t="s">
        <v>416</v>
      </c>
      <c r="Q81" s="538">
        <f>SUM(Q82:Q84)</f>
        <v>0</v>
      </c>
      <c r="R81" s="538">
        <f>nerr(Q81/List01_costs_OPS)*100</f>
        <v>0</v>
      </c>
      <c r="S81" s="929" t="s">
        <v>779</v>
      </c>
      <c r="T81" s="258" t="s">
        <v>367</v>
      </c>
      <c r="U81" s="879"/>
      <c r="V81" s="924"/>
      <c r="AC81" s="877"/>
    </row>
    <row r="82" spans="1:83" ht="11.25">
      <c r="A82" s="433"/>
      <c r="B82" s="476"/>
      <c r="C82" s="473"/>
      <c r="D82" s="885"/>
      <c r="E82" s="926"/>
      <c r="F82" s="885"/>
      <c r="G82" s="927"/>
      <c r="H82" s="806"/>
      <c r="I82" s="930" t="s">
        <v>461</v>
      </c>
      <c r="J82" s="940"/>
      <c r="K82" s="941"/>
      <c r="L82" s="551"/>
      <c r="M82" s="552" t="s">
        <v>26</v>
      </c>
      <c r="N82" s="539"/>
      <c r="O82" s="540"/>
      <c r="P82" s="548"/>
      <c r="Q82" s="540"/>
      <c r="R82" s="541">
        <f>nerr(costs_OPS/List01_costs_OPS)*100</f>
        <v>0</v>
      </c>
      <c r="S82" s="929"/>
      <c r="T82" s="258"/>
      <c r="U82" s="879"/>
      <c r="V82" s="924"/>
      <c r="AC82" s="877"/>
    </row>
    <row r="83" spans="1:83" ht="11.25">
      <c r="A83" s="433"/>
      <c r="B83" s="476"/>
      <c r="C83" s="473"/>
      <c r="D83" s="885"/>
      <c r="E83" s="926"/>
      <c r="F83" s="885"/>
      <c r="G83" s="927"/>
      <c r="H83" s="806"/>
      <c r="I83" s="930"/>
      <c r="J83" s="940"/>
      <c r="K83" s="942"/>
      <c r="L83" s="550"/>
      <c r="M83" s="542"/>
      <c r="N83" s="543" t="s">
        <v>455</v>
      </c>
      <c r="O83" s="543"/>
      <c r="P83" s="543"/>
      <c r="Q83" s="543"/>
      <c r="R83" s="544"/>
      <c r="S83" s="929"/>
      <c r="T83" s="258"/>
      <c r="U83" s="879"/>
      <c r="V83" s="924"/>
      <c r="AC83" s="877"/>
    </row>
    <row r="84" spans="1:83" ht="11.25">
      <c r="A84" s="433"/>
      <c r="B84" s="476"/>
      <c r="C84" s="473"/>
      <c r="D84" s="885"/>
      <c r="E84" s="926"/>
      <c r="F84" s="885"/>
      <c r="G84" s="928"/>
      <c r="H84" s="550"/>
      <c r="I84" s="542"/>
      <c r="J84" s="543" t="s">
        <v>456</v>
      </c>
      <c r="K84" s="543"/>
      <c r="L84" s="543"/>
      <c r="M84" s="543"/>
      <c r="N84" s="543"/>
      <c r="O84" s="543"/>
      <c r="P84" s="543"/>
      <c r="Q84" s="543"/>
      <c r="R84" s="544"/>
      <c r="S84" s="929"/>
      <c r="T84" s="258"/>
      <c r="U84" s="879"/>
      <c r="V84" s="924"/>
      <c r="AC84" s="877"/>
    </row>
    <row r="85" spans="1:83" ht="22.5">
      <c r="A85" s="433"/>
      <c r="B85" s="476"/>
      <c r="C85" s="473"/>
      <c r="D85" s="885"/>
      <c r="E85" s="533"/>
      <c r="F85" s="532"/>
      <c r="G85" s="532" t="s">
        <v>454</v>
      </c>
      <c r="H85" s="533"/>
      <c r="I85" s="533"/>
      <c r="J85" s="533"/>
      <c r="K85" s="533"/>
      <c r="L85" s="533"/>
      <c r="M85" s="533"/>
      <c r="N85" s="533"/>
      <c r="O85" s="533"/>
      <c r="P85" s="533"/>
      <c r="Q85" s="533"/>
      <c r="R85" s="534"/>
      <c r="S85" s="647" t="s">
        <v>688</v>
      </c>
      <c r="T85" s="482"/>
      <c r="U85" s="879"/>
      <c r="V85" s="924"/>
      <c r="W85" s="476"/>
      <c r="X85" s="476"/>
      <c r="Y85" s="476"/>
      <c r="Z85" s="476"/>
      <c r="AA85" s="482"/>
      <c r="AB85" s="476"/>
      <c r="AC85" s="877"/>
      <c r="AD85" s="466"/>
      <c r="AE85" s="476"/>
      <c r="AF85" s="476"/>
      <c r="AG85" s="482"/>
      <c r="AH85" s="482"/>
      <c r="AI85" s="482"/>
      <c r="AJ85" s="482"/>
      <c r="AK85" s="482"/>
      <c r="AL85" s="482"/>
      <c r="AM85" s="482"/>
      <c r="AN85" s="482"/>
      <c r="AO85" s="482"/>
      <c r="AP85" s="482"/>
      <c r="AQ85" s="482"/>
      <c r="AR85" s="482"/>
      <c r="AS85" s="482"/>
      <c r="AT85" s="482"/>
      <c r="AU85" s="482"/>
      <c r="AV85" s="482"/>
      <c r="AW85" s="482"/>
      <c r="AX85" s="482"/>
      <c r="AY85" s="482"/>
      <c r="AZ85" s="482"/>
      <c r="BA85" s="482"/>
      <c r="BB85" s="482"/>
      <c r="BC85" s="482"/>
      <c r="BD85" s="482"/>
      <c r="BE85" s="482"/>
      <c r="BF85" s="482"/>
      <c r="BG85" s="482"/>
      <c r="BH85" s="482"/>
      <c r="BI85" s="482"/>
      <c r="BJ85" s="482"/>
      <c r="BK85" s="482"/>
      <c r="BL85" s="482"/>
      <c r="BM85" s="482"/>
      <c r="BN85" s="482"/>
      <c r="BO85" s="482"/>
      <c r="BP85" s="482"/>
      <c r="BQ85" s="482"/>
      <c r="BR85" s="482"/>
      <c r="BS85" s="482"/>
      <c r="BT85" s="482"/>
      <c r="BU85" s="482"/>
      <c r="BV85" s="476"/>
      <c r="BW85" s="476"/>
      <c r="BX85" s="476"/>
      <c r="BY85" s="476"/>
      <c r="BZ85" s="476"/>
      <c r="CA85" s="476"/>
      <c r="CB85" s="476"/>
      <c r="CC85" s="476"/>
      <c r="CD85" s="476"/>
      <c r="CE85" s="476"/>
    </row>
    <row r="86" spans="1:83" s="608" customFormat="1" ht="0.95" customHeight="1">
      <c r="A86" s="571"/>
      <c r="B86" s="482"/>
      <c r="C86" s="600"/>
      <c r="D86" s="885"/>
      <c r="E86" s="678"/>
      <c r="F86" s="677"/>
      <c r="G86" s="939"/>
      <c r="H86" s="939"/>
      <c r="I86" s="939"/>
      <c r="J86" s="939"/>
      <c r="K86" s="939"/>
      <c r="L86" s="939"/>
      <c r="M86" s="939"/>
      <c r="N86" s="939"/>
      <c r="O86" s="939"/>
      <c r="P86" s="939"/>
      <c r="Q86" s="679"/>
      <c r="R86" s="680"/>
      <c r="S86" s="681"/>
      <c r="T86" s="612" t="s">
        <v>367</v>
      </c>
      <c r="U86" s="879">
        <v>2</v>
      </c>
      <c r="V86" s="924" t="e">
        <f>INDEX(List01_flag_index_2,1,MATCH(A78,List01_NumberColumns,0))</f>
        <v>#N/A</v>
      </c>
      <c r="W86" s="482"/>
      <c r="X86" s="482"/>
      <c r="Y86" s="482"/>
      <c r="Z86" s="482"/>
      <c r="AA86" s="482"/>
      <c r="AB86" s="482"/>
      <c r="AC86" s="877"/>
      <c r="AD86" s="607"/>
      <c r="AE86" s="482"/>
      <c r="AF86" s="482"/>
      <c r="AG86" s="482"/>
      <c r="AH86" s="482"/>
      <c r="AI86" s="482"/>
      <c r="AJ86" s="482"/>
      <c r="AK86" s="482"/>
      <c r="AL86" s="482"/>
      <c r="AM86" s="482"/>
      <c r="AN86" s="482"/>
      <c r="AO86" s="482"/>
      <c r="AP86" s="482"/>
      <c r="AQ86" s="482"/>
      <c r="AR86" s="482"/>
      <c r="AS86" s="482"/>
      <c r="AT86" s="482"/>
      <c r="AU86" s="482"/>
      <c r="AV86" s="482"/>
      <c r="AW86" s="482"/>
      <c r="AX86" s="482"/>
      <c r="AY86" s="482"/>
      <c r="AZ86" s="482"/>
      <c r="BA86" s="482"/>
      <c r="BB86" s="482"/>
      <c r="BC86" s="482"/>
      <c r="BD86" s="482"/>
      <c r="BE86" s="482"/>
      <c r="BF86" s="482"/>
      <c r="BG86" s="482"/>
      <c r="BH86" s="482"/>
      <c r="BI86" s="482"/>
      <c r="BJ86" s="482"/>
      <c r="BK86" s="482"/>
      <c r="BL86" s="482"/>
      <c r="BM86" s="482"/>
      <c r="BN86" s="482"/>
      <c r="BO86" s="482"/>
      <c r="BP86" s="482"/>
      <c r="BQ86" s="482"/>
      <c r="BR86" s="482"/>
      <c r="BS86" s="482"/>
      <c r="BT86" s="482"/>
      <c r="BU86" s="482"/>
      <c r="BV86" s="482"/>
      <c r="BW86" s="482"/>
      <c r="BX86" s="482"/>
      <c r="BY86" s="482"/>
      <c r="BZ86" s="482"/>
      <c r="CA86" s="482"/>
      <c r="CB86" s="482"/>
      <c r="CC86" s="482"/>
      <c r="CD86" s="482"/>
      <c r="CE86" s="482"/>
    </row>
    <row r="87" spans="1:83" s="608" customFormat="1" ht="0.95" customHeight="1">
      <c r="A87" s="571"/>
      <c r="B87" s="482"/>
      <c r="C87" s="482"/>
      <c r="D87" s="885"/>
      <c r="E87" s="682"/>
      <c r="F87" s="683"/>
      <c r="G87" s="683"/>
      <c r="H87" s="683"/>
      <c r="I87" s="683"/>
      <c r="J87" s="683"/>
      <c r="K87" s="683"/>
      <c r="L87" s="683"/>
      <c r="M87" s="683"/>
      <c r="N87" s="683"/>
      <c r="O87" s="683"/>
      <c r="P87" s="683"/>
      <c r="Q87" s="683"/>
      <c r="R87" s="683"/>
      <c r="S87" s="684"/>
      <c r="T87" s="482"/>
      <c r="U87" s="879"/>
      <c r="V87" s="924"/>
      <c r="W87" s="482"/>
      <c r="X87" s="482"/>
      <c r="Y87" s="482"/>
      <c r="Z87" s="482"/>
      <c r="AA87" s="482"/>
      <c r="AB87" s="482"/>
      <c r="AC87" s="877"/>
      <c r="AD87" s="607"/>
      <c r="AE87" s="482"/>
      <c r="AF87" s="482"/>
      <c r="AG87" s="482"/>
      <c r="AH87" s="482"/>
      <c r="AI87" s="482"/>
      <c r="AJ87" s="482"/>
      <c r="AK87" s="482"/>
      <c r="AL87" s="482"/>
      <c r="AM87" s="482"/>
      <c r="AN87" s="482"/>
      <c r="AO87" s="482"/>
      <c r="AP87" s="482"/>
      <c r="AQ87" s="482"/>
      <c r="AR87" s="482"/>
      <c r="AS87" s="482"/>
      <c r="AT87" s="482"/>
      <c r="AU87" s="482"/>
      <c r="AV87" s="482"/>
      <c r="AW87" s="482"/>
      <c r="AX87" s="482"/>
      <c r="AY87" s="482"/>
      <c r="AZ87" s="482"/>
      <c r="BA87" s="482"/>
      <c r="BB87" s="482"/>
      <c r="BC87" s="482"/>
      <c r="BD87" s="482"/>
      <c r="BE87" s="482"/>
      <c r="BF87" s="482"/>
      <c r="BG87" s="482"/>
      <c r="BH87" s="482"/>
      <c r="BI87" s="482"/>
      <c r="BJ87" s="482"/>
      <c r="BK87" s="482"/>
      <c r="BL87" s="482"/>
      <c r="BM87" s="482"/>
      <c r="BN87" s="482"/>
      <c r="BO87" s="482"/>
      <c r="BP87" s="482"/>
      <c r="BQ87" s="482"/>
      <c r="BR87" s="482"/>
      <c r="BS87" s="482"/>
      <c r="BT87" s="482"/>
      <c r="BU87" s="482"/>
      <c r="BV87" s="482"/>
      <c r="BW87" s="482"/>
      <c r="BX87" s="482"/>
      <c r="BY87" s="482"/>
      <c r="BZ87" s="482"/>
      <c r="CA87" s="482"/>
      <c r="CB87" s="482"/>
      <c r="CC87" s="482"/>
      <c r="CD87" s="482"/>
      <c r="CE87" s="482"/>
    </row>
    <row r="88" spans="1:83" s="608" customFormat="1" ht="0.95" customHeight="1">
      <c r="A88" s="571"/>
      <c r="B88" s="482"/>
      <c r="C88" s="600"/>
      <c r="D88" s="885"/>
      <c r="E88" s="931"/>
      <c r="F88" s="932"/>
      <c r="G88" s="932"/>
      <c r="H88" s="391"/>
      <c r="I88" s="685"/>
      <c r="J88" s="686"/>
      <c r="K88" s="687"/>
      <c r="L88" s="938"/>
      <c r="M88" s="938"/>
      <c r="N88" s="687"/>
      <c r="O88" s="687"/>
      <c r="P88" s="687"/>
      <c r="Q88" s="688"/>
      <c r="R88" s="688"/>
      <c r="S88" s="933"/>
      <c r="T88" s="612" t="s">
        <v>367</v>
      </c>
      <c r="U88" s="879"/>
      <c r="V88" s="924"/>
      <c r="AC88" s="877"/>
    </row>
    <row r="89" spans="1:83" s="608" customFormat="1" ht="0.95" customHeight="1">
      <c r="A89" s="571"/>
      <c r="B89" s="482"/>
      <c r="C89" s="600"/>
      <c r="D89" s="885"/>
      <c r="E89" s="931"/>
      <c r="F89" s="932"/>
      <c r="G89" s="932"/>
      <c r="H89" s="943"/>
      <c r="I89" s="932"/>
      <c r="J89" s="934"/>
      <c r="K89" s="935"/>
      <c r="L89" s="689"/>
      <c r="M89" s="685"/>
      <c r="N89" s="690"/>
      <c r="O89" s="688"/>
      <c r="P89" s="685"/>
      <c r="Q89" s="688"/>
      <c r="R89" s="691"/>
      <c r="S89" s="933"/>
      <c r="T89" s="612"/>
      <c r="U89" s="879"/>
      <c r="V89" s="924"/>
      <c r="AC89" s="877"/>
    </row>
    <row r="90" spans="1:83" s="608" customFormat="1" ht="0.95" customHeight="1">
      <c r="A90" s="571"/>
      <c r="B90" s="482"/>
      <c r="C90" s="600"/>
      <c r="D90" s="885"/>
      <c r="E90" s="931"/>
      <c r="F90" s="932"/>
      <c r="G90" s="932"/>
      <c r="H90" s="943"/>
      <c r="I90" s="932"/>
      <c r="J90" s="934"/>
      <c r="K90" s="935"/>
      <c r="L90" s="687"/>
      <c r="M90" s="687"/>
      <c r="N90" s="692"/>
      <c r="O90" s="692"/>
      <c r="P90" s="692"/>
      <c r="Q90" s="692"/>
      <c r="R90" s="693"/>
      <c r="S90" s="933"/>
      <c r="T90" s="612"/>
      <c r="U90" s="879"/>
      <c r="V90" s="924"/>
      <c r="AC90" s="877"/>
    </row>
    <row r="91" spans="1:83" s="608" customFormat="1" ht="0.95" customHeight="1">
      <c r="A91" s="571"/>
      <c r="B91" s="482"/>
      <c r="C91" s="600"/>
      <c r="D91" s="885"/>
      <c r="E91" s="931"/>
      <c r="F91" s="932"/>
      <c r="G91" s="932"/>
      <c r="H91" s="687"/>
      <c r="I91" s="687"/>
      <c r="J91" s="692"/>
      <c r="K91" s="692"/>
      <c r="L91" s="692"/>
      <c r="M91" s="692"/>
      <c r="N91" s="692"/>
      <c r="O91" s="692"/>
      <c r="P91" s="692"/>
      <c r="Q91" s="692"/>
      <c r="R91" s="693"/>
      <c r="S91" s="933"/>
      <c r="T91" s="612"/>
      <c r="U91" s="879"/>
      <c r="V91" s="924"/>
      <c r="AC91" s="877"/>
    </row>
    <row r="92" spans="1:83" s="608" customFormat="1" ht="0.95" customHeight="1">
      <c r="A92" s="571"/>
      <c r="B92" s="482"/>
      <c r="C92" s="600"/>
      <c r="D92" s="885"/>
      <c r="E92" s="694"/>
      <c r="F92" s="695"/>
      <c r="G92" s="695"/>
      <c r="H92" s="696"/>
      <c r="I92" s="696"/>
      <c r="J92" s="696"/>
      <c r="K92" s="696"/>
      <c r="L92" s="696"/>
      <c r="M92" s="696"/>
      <c r="N92" s="696"/>
      <c r="O92" s="696"/>
      <c r="P92" s="696"/>
      <c r="Q92" s="696"/>
      <c r="R92" s="695"/>
      <c r="S92" s="697"/>
      <c r="T92" s="482"/>
      <c r="U92" s="879"/>
      <c r="V92" s="924"/>
      <c r="W92" s="482"/>
      <c r="X92" s="482"/>
      <c r="Y92" s="482"/>
      <c r="Z92" s="482"/>
      <c r="AA92" s="482"/>
      <c r="AB92" s="482"/>
      <c r="AC92" s="877"/>
      <c r="AD92" s="607"/>
      <c r="AE92" s="482"/>
      <c r="AF92" s="482"/>
      <c r="AG92" s="482"/>
      <c r="AH92" s="482"/>
      <c r="AI92" s="482"/>
      <c r="AJ92" s="482"/>
      <c r="AK92" s="482"/>
      <c r="AL92" s="482"/>
      <c r="AM92" s="482"/>
      <c r="AN92" s="482"/>
      <c r="AO92" s="482"/>
      <c r="AP92" s="482"/>
      <c r="AQ92" s="482"/>
      <c r="AR92" s="482"/>
      <c r="AS92" s="482"/>
      <c r="AT92" s="482"/>
      <c r="AU92" s="482"/>
      <c r="AV92" s="482"/>
      <c r="AW92" s="482"/>
      <c r="AX92" s="482"/>
      <c r="AY92" s="482"/>
      <c r="AZ92" s="482"/>
      <c r="BA92" s="482"/>
      <c r="BB92" s="482"/>
      <c r="BC92" s="482"/>
      <c r="BD92" s="482"/>
      <c r="BE92" s="482"/>
      <c r="BF92" s="482"/>
      <c r="BG92" s="482"/>
      <c r="BH92" s="482"/>
      <c r="BI92" s="482"/>
      <c r="BJ92" s="482"/>
      <c r="BK92" s="482"/>
      <c r="BL92" s="482"/>
      <c r="BM92" s="482"/>
      <c r="BN92" s="482"/>
      <c r="BO92" s="482"/>
      <c r="BP92" s="482"/>
      <c r="BQ92" s="482"/>
      <c r="BR92" s="482"/>
      <c r="BS92" s="482"/>
      <c r="BT92" s="482"/>
      <c r="BU92" s="482"/>
      <c r="BV92" s="482"/>
      <c r="BW92" s="482"/>
      <c r="BX92" s="482"/>
      <c r="BY92" s="482"/>
      <c r="BZ92" s="482"/>
      <c r="CA92" s="482"/>
      <c r="CB92" s="482"/>
      <c r="CC92" s="482"/>
      <c r="CD92" s="482"/>
      <c r="CE92" s="482"/>
    </row>
    <row r="93" spans="1:83">
      <c r="D93" s="601"/>
    </row>
    <row r="98" spans="1:83" customFormat="1" ht="17.100000000000001" customHeight="1">
      <c r="A98" s="32" t="s">
        <v>758</v>
      </c>
      <c r="B98" s="32"/>
      <c r="C98" s="32"/>
      <c r="D98" s="32"/>
      <c r="E98" s="32"/>
      <c r="F98" s="32"/>
      <c r="G98" s="32"/>
      <c r="H98" s="32"/>
      <c r="I98" s="32"/>
      <c r="J98" s="32"/>
      <c r="K98" s="32"/>
      <c r="L98" s="32"/>
      <c r="M98" s="32"/>
      <c r="N98" s="32"/>
      <c r="O98" s="32"/>
      <c r="P98" s="32"/>
      <c r="Q98" s="32"/>
      <c r="R98" s="32"/>
      <c r="S98" s="32"/>
      <c r="T98" s="32"/>
      <c r="U98" s="32"/>
      <c r="V98" s="32"/>
      <c r="W98" s="32"/>
      <c r="X98" s="32"/>
      <c r="Y98" s="32"/>
      <c r="Z98" s="32"/>
      <c r="AA98" s="32"/>
      <c r="AB98" s="32"/>
      <c r="AC98" s="32"/>
      <c r="AD98" s="32"/>
      <c r="AE98" s="32"/>
      <c r="AF98" s="32"/>
      <c r="AG98" s="32"/>
      <c r="AH98" s="32"/>
      <c r="AI98" s="32"/>
      <c r="AJ98" s="32"/>
      <c r="AK98" s="32"/>
      <c r="AL98" s="32"/>
      <c r="AM98" s="32"/>
      <c r="AN98" s="32"/>
      <c r="AO98" s="32"/>
      <c r="AP98" s="32"/>
      <c r="AQ98" s="32"/>
      <c r="AR98" s="32"/>
      <c r="AS98" s="32"/>
      <c r="AT98" s="32"/>
      <c r="AU98" s="32"/>
      <c r="AV98" s="32"/>
      <c r="AW98" s="32"/>
      <c r="AX98" s="32"/>
      <c r="AY98" s="32"/>
      <c r="AZ98" s="32"/>
      <c r="BA98" s="32"/>
      <c r="BB98" s="32"/>
      <c r="BC98" s="32"/>
      <c r="BD98" s="32"/>
      <c r="BE98" s="32"/>
      <c r="BF98" s="32"/>
      <c r="BG98" s="32"/>
      <c r="BH98" s="32"/>
      <c r="BI98" s="32"/>
      <c r="BJ98" s="32"/>
      <c r="BK98" s="32"/>
      <c r="BL98" s="32"/>
      <c r="BM98" s="32"/>
      <c r="BN98" s="32"/>
      <c r="BO98" s="32"/>
      <c r="BP98" s="32"/>
      <c r="BQ98" s="32"/>
      <c r="BR98" s="32"/>
      <c r="BS98" s="32"/>
      <c r="BT98" s="32"/>
      <c r="BU98" s="32"/>
      <c r="BV98" s="32"/>
      <c r="BW98" s="32"/>
      <c r="BX98" s="32"/>
      <c r="BY98" s="32"/>
      <c r="BZ98" s="32"/>
      <c r="CA98" s="32"/>
      <c r="CB98" s="32"/>
      <c r="CC98" s="32"/>
      <c r="CD98" s="32"/>
      <c r="CE98" s="32"/>
    </row>
    <row r="99" spans="1:83" customFormat="1" ht="17.100000000000001" customHeight="1"/>
    <row r="100" spans="1:83" customFormat="1" ht="17.100000000000001" customHeight="1">
      <c r="A100" s="673"/>
      <c r="B100" s="635"/>
      <c r="C100" s="667"/>
      <c r="D100" s="671"/>
      <c r="E100" s="674"/>
      <c r="F100" s="662"/>
      <c r="G100" s="614"/>
      <c r="H100" s="676"/>
      <c r="I100" s="307"/>
      <c r="J100" s="307"/>
      <c r="K100" s="631"/>
      <c r="L100" s="631"/>
      <c r="M100" s="631"/>
      <c r="N100" s="631"/>
      <c r="O100" s="631"/>
      <c r="P100" s="631"/>
      <c r="Q100" s="631"/>
      <c r="R100" s="631"/>
      <c r="S100" s="631"/>
      <c r="T100" s="631"/>
      <c r="U100" s="631"/>
      <c r="V100" s="631"/>
      <c r="W100" s="631"/>
      <c r="X100" s="631"/>
      <c r="Y100" s="631"/>
      <c r="Z100" s="631"/>
      <c r="AA100" s="631"/>
      <c r="AB100" s="631"/>
      <c r="AC100" s="631"/>
      <c r="AD100" s="631"/>
      <c r="AE100" s="631"/>
      <c r="AF100" s="631"/>
      <c r="AG100" s="631"/>
      <c r="AH100" s="631"/>
      <c r="AI100" s="631"/>
      <c r="AJ100" s="631"/>
      <c r="AK100" s="631"/>
      <c r="AL100" s="631"/>
      <c r="AM100" s="631"/>
      <c r="AN100" s="631"/>
      <c r="AO100" s="631"/>
      <c r="AP100" s="631"/>
      <c r="AQ100" s="631"/>
      <c r="AR100" s="631"/>
      <c r="AS100" s="631"/>
      <c r="AT100" s="631"/>
      <c r="AU100" s="631"/>
      <c r="AV100" s="631"/>
      <c r="AW100" s="631"/>
      <c r="AX100" s="631"/>
      <c r="AY100" s="631"/>
      <c r="AZ100" s="631"/>
      <c r="BA100" s="631"/>
      <c r="BB100" s="631"/>
      <c r="BC100" s="631"/>
      <c r="BD100" s="631"/>
      <c r="BE100" s="631"/>
      <c r="BF100" s="631"/>
      <c r="BG100" s="631"/>
      <c r="BH100" s="631"/>
      <c r="BI100" s="631"/>
      <c r="BJ100" s="631"/>
      <c r="BK100" s="631"/>
      <c r="BL100" s="631"/>
      <c r="BM100" s="631"/>
      <c r="BN100" s="631"/>
      <c r="BO100" s="631"/>
      <c r="BP100" s="631"/>
      <c r="BQ100" s="631"/>
      <c r="BR100" s="631"/>
      <c r="BS100" s="631"/>
      <c r="BT100" s="631"/>
      <c r="BU100" s="631"/>
      <c r="BV100" s="631"/>
      <c r="BW100" s="631"/>
      <c r="BX100" s="631"/>
      <c r="BY100" s="631"/>
      <c r="BZ100" s="631"/>
      <c r="CA100" s="631"/>
      <c r="CB100" s="631"/>
      <c r="CC100" s="631"/>
      <c r="CD100" s="631"/>
      <c r="CE100" s="631"/>
    </row>
  </sheetData>
  <dataConsolidate leftLabels="1" link="1"/>
  <mergeCells count="57">
    <mergeCell ref="H20:H21"/>
    <mergeCell ref="D29:D31"/>
    <mergeCell ref="E29:E31"/>
    <mergeCell ref="F29:F31"/>
    <mergeCell ref="G29:G30"/>
    <mergeCell ref="H29:H30"/>
    <mergeCell ref="H35:H36"/>
    <mergeCell ref="I35:I36"/>
    <mergeCell ref="J35:J36"/>
    <mergeCell ref="I29:I30"/>
    <mergeCell ref="J29:J30"/>
    <mergeCell ref="D51:F51"/>
    <mergeCell ref="G51:G52"/>
    <mergeCell ref="C15:C16"/>
    <mergeCell ref="D15:D16"/>
    <mergeCell ref="E15:E16"/>
    <mergeCell ref="C20:C21"/>
    <mergeCell ref="F20:F21"/>
    <mergeCell ref="G35:G36"/>
    <mergeCell ref="G20:G21"/>
    <mergeCell ref="D50:G50"/>
    <mergeCell ref="D68:D74"/>
    <mergeCell ref="AC68:AC74"/>
    <mergeCell ref="E69:P69"/>
    <mergeCell ref="E72:P72"/>
    <mergeCell ref="E68:R68"/>
    <mergeCell ref="U69:U71"/>
    <mergeCell ref="V69:V71"/>
    <mergeCell ref="U72:U74"/>
    <mergeCell ref="V72:V74"/>
    <mergeCell ref="G86:P86"/>
    <mergeCell ref="J82:J83"/>
    <mergeCell ref="K82:K83"/>
    <mergeCell ref="U86:U92"/>
    <mergeCell ref="V86:V92"/>
    <mergeCell ref="H89:H90"/>
    <mergeCell ref="D78:D92"/>
    <mergeCell ref="AC78:AC92"/>
    <mergeCell ref="E81:E84"/>
    <mergeCell ref="F81:F84"/>
    <mergeCell ref="G81:G84"/>
    <mergeCell ref="S81:S84"/>
    <mergeCell ref="I82:I83"/>
    <mergeCell ref="E88:E91"/>
    <mergeCell ref="F88:F91"/>
    <mergeCell ref="G88:G91"/>
    <mergeCell ref="S88:S91"/>
    <mergeCell ref="I89:I90"/>
    <mergeCell ref="J89:J90"/>
    <mergeCell ref="K89:K90"/>
    <mergeCell ref="L81:M81"/>
    <mergeCell ref="L88:M88"/>
    <mergeCell ref="E78:R78"/>
    <mergeCell ref="U79:U85"/>
    <mergeCell ref="V79:V85"/>
    <mergeCell ref="H82:H83"/>
    <mergeCell ref="G79:P79"/>
  </mergeCells>
  <phoneticPr fontId="11" type="noConversion"/>
  <dataValidations count="9">
    <dataValidation type="textLength" operator="lessThanOrEqual" allowBlank="1" showInputMessage="1" showErrorMessage="1" errorTitle="Ошибка" error="Допускается ввод не более 900 символов!" sqref="E5 E9 K45 F45:H45 E15:E16 E25 E100:G100">
      <formula1>900</formula1>
    </dataValidation>
    <dataValidation type="list" allowBlank="1" showInputMessage="1" showErrorMessage="1" sqref="I40">
      <formula1>DESCRIPTION_TERRITORY</formula1>
    </dataValidation>
    <dataValidation type="textLength" operator="lessThan" allowBlank="1" showInputMessage="1" showErrorMessage="1" error="Допускается ввод не более 900 символов!" sqref="M40 M29 M35">
      <formula1>900</formula1>
    </dataValidation>
    <dataValidation type="list" showInputMessage="1" showErrorMessage="1" errorTitle="Ошибка" error="Выберите значение из списка" prompt="Выберите значение из списка" sqref="I35:I36 I29:I30">
      <formula1>DESCRIPTION_TERRITORY</formula1>
    </dataValidation>
    <dataValidation type="list" allowBlank="1" showInputMessage="1" showErrorMessage="1" errorTitle="Ошибка" error="Выберите значение из списка" prompt="Выберите значение из списка" sqref="E45">
      <formula1>kind_of_forms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J45">
      <formula1>900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I45"/>
    <dataValidation type="list" allowBlank="1" showInputMessage="1" showErrorMessage="1" errorTitle="Ошибка" error="Выберите значение из списка" prompt="Выберите значение из списка" sqref="J89:J90 J82:J83">
      <formula1>kind_of_purchase_method</formula1>
    </dataValidation>
    <dataValidation type="decimal" allowBlank="1" showErrorMessage="1" errorTitle="Ошибка" error="Допускается ввод только неотрицательных чисел!" sqref="O82 O89 Q89 Q82">
      <formula1>0</formula1>
      <formula2>9.99999999999999E+23</formula2>
    </dataValidation>
  </dataValidations>
  <pageMargins left="0.75" right="0.75" top="1" bottom="1" header="0.5" footer="0.5"/>
  <pageSetup paperSize="9" orientation="portrait" horizontalDpi="200" verticalDpi="200" r:id="rId1"/>
  <headerFooter alignWithMargins="0"/>
  <legacy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et_union_vert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71"/>
  </cols>
  <sheetData/>
  <pageMargins left="0.7" right="0.7" top="0.75" bottom="0.75" header="0.3" footer="0.3"/>
  <pageSetup paperSize="9" orientation="portrait" verticalDpi="0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0">
    <tabColor indexed="47"/>
  </sheetPr>
  <dimension ref="A1"/>
  <sheetViews>
    <sheetView showGridLines="0" zoomScaleNormal="100" workbookViewId="0"/>
  </sheetViews>
  <sheetFormatPr defaultRowHeight="15"/>
  <cols>
    <col min="1" max="16384" width="9.140625" style="34"/>
  </cols>
  <sheetData/>
  <sheetProtection formatColumns="0" formatRows="0"/>
  <pageMargins left="0.75" right="0.75" top="1" bottom="1" header="0.5" footer="0.5"/>
  <pageSetup paperSize="9" orientation="portrait" verticalDpi="0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2">
    <tabColor indexed="47"/>
  </sheetPr>
  <dimension ref="A1:C12"/>
  <sheetViews>
    <sheetView showGridLines="0" topLeftCell="C4" zoomScaleNormal="100" workbookViewId="0"/>
  </sheetViews>
  <sheetFormatPr defaultRowHeight="15"/>
  <cols>
    <col min="1" max="1" width="9.140625" style="90" hidden="1" customWidth="1"/>
    <col min="2" max="2" width="9.140625" style="91" hidden="1" customWidth="1"/>
    <col min="3" max="3" width="9.140625" style="252"/>
    <col min="4" max="16384" width="9.140625" style="91"/>
  </cols>
  <sheetData>
    <row r="1" spans="1:3" hidden="1"/>
    <row r="2" spans="1:3" hidden="1"/>
    <row r="3" spans="1:3" hidden="1"/>
    <row r="4" spans="1:3" ht="10.5" customHeight="1"/>
    <row r="5" spans="1:3" s="51" customFormat="1" ht="30" customHeight="1">
      <c r="A5" s="47"/>
      <c r="C5" s="253"/>
    </row>
    <row r="6" spans="1:3" s="51" customFormat="1" ht="15" customHeight="1">
      <c r="A6" s="47"/>
      <c r="C6" s="253"/>
    </row>
    <row r="7" spans="1:3" ht="6.95" customHeight="1"/>
    <row r="8" spans="1:3" ht="15" customHeight="1"/>
    <row r="9" spans="1:3" ht="45" customHeight="1"/>
    <row r="11" spans="1:3" ht="45" customHeight="1"/>
    <row r="12" spans="1:3" ht="15" customHeight="1"/>
  </sheetData>
  <pageMargins left="0.75" right="0.75" top="1" bottom="1" header="0.5" footer="0.5"/>
  <pageSetup paperSize="9" orientation="portrait" verticalDpi="300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3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164"/>
  </cols>
  <sheetData>
    <row r="1" spans="1:1">
      <c r="A1" s="287"/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4">
    <tabColor indexed="47"/>
  </sheetPr>
  <dimension ref="A1:Q16"/>
  <sheetViews>
    <sheetView showGridLines="0" topLeftCell="C6" zoomScaleNormal="100" workbookViewId="0"/>
  </sheetViews>
  <sheetFormatPr defaultRowHeight="15"/>
  <cols>
    <col min="1" max="2" width="9.140625" style="22" hidden="1" customWidth="1"/>
    <col min="3" max="3" width="3.7109375" style="57" customWidth="1"/>
    <col min="4" max="16" width="9.140625" style="22"/>
    <col min="17" max="17" width="9.140625" style="255"/>
    <col min="18" max="16384" width="9.140625" style="22"/>
  </cols>
  <sheetData>
    <row r="1" spans="3:17" s="93" customFormat="1" hidden="1">
      <c r="C1" s="92"/>
      <c r="Q1" s="254"/>
    </row>
    <row r="2" spans="3:17" s="93" customFormat="1" hidden="1">
      <c r="C2" s="92"/>
      <c r="Q2" s="254"/>
    </row>
    <row r="3" spans="3:17" s="93" customFormat="1" hidden="1">
      <c r="C3" s="92"/>
      <c r="Q3" s="254"/>
    </row>
    <row r="4" spans="3:17" s="93" customFormat="1" hidden="1">
      <c r="C4" s="92"/>
      <c r="Q4" s="254"/>
    </row>
    <row r="5" spans="3:17" s="93" customFormat="1" hidden="1">
      <c r="C5" s="92"/>
      <c r="Q5" s="254"/>
    </row>
    <row r="6" spans="3:17" s="93" customFormat="1" ht="10.5" customHeight="1">
      <c r="C6" s="94"/>
      <c r="Q6" s="254"/>
    </row>
    <row r="7" spans="3:17" s="93" customFormat="1" ht="20.100000000000001" customHeight="1">
      <c r="C7" s="94"/>
      <c r="Q7" s="254"/>
    </row>
    <row r="8" spans="3:17" s="93" customFormat="1" ht="15" customHeight="1">
      <c r="C8" s="94"/>
      <c r="Q8" s="254"/>
    </row>
    <row r="9" spans="3:17" s="93" customFormat="1" ht="6.95" customHeight="1">
      <c r="C9" s="94"/>
      <c r="Q9" s="254"/>
    </row>
    <row r="10" spans="3:17" s="93" customFormat="1" ht="22.5" customHeight="1">
      <c r="C10" s="94"/>
      <c r="Q10" s="254"/>
    </row>
    <row r="11" spans="3:17" s="93" customFormat="1" ht="11.25" customHeight="1">
      <c r="C11" s="94"/>
      <c r="Q11" s="254"/>
    </row>
    <row r="12" spans="3:17" s="93" customFormat="1" ht="15" hidden="1" customHeight="1">
      <c r="C12" s="94"/>
      <c r="Q12" s="254"/>
    </row>
    <row r="13" spans="3:17" s="93" customFormat="1" ht="14.1" customHeight="1">
      <c r="C13" s="97"/>
      <c r="Q13" s="254"/>
    </row>
    <row r="14" spans="3:17" s="93" customFormat="1" ht="15" customHeight="1">
      <c r="C14" s="94"/>
      <c r="Q14" s="254"/>
    </row>
    <row r="15" spans="3:17" s="93" customFormat="1" ht="11.25" customHeight="1">
      <c r="C15" s="92"/>
      <c r="Q15" s="254"/>
    </row>
    <row r="16" spans="3:17" s="93" customFormat="1">
      <c r="C16" s="92"/>
      <c r="D16" s="99"/>
      <c r="E16" s="99"/>
      <c r="Q16" s="254"/>
    </row>
  </sheetData>
  <hyperlinks>
    <hyperlink ref="D11" location="'Ссылки на публикации'!$H$11" tooltip="Кликните по гиперссылке, чтобы перейти на сайт организации или отредактировать её" display="апренрнер"/>
    <hyperlink ref="E11" location="'Ссылки на публикации'!$I$11" tooltip="Кликните по гиперссылке, чтобы перейти на сайт организации или отредактировать её" display="екркерекрер"/>
    <hyperlink ref="D13" location="'Ссылки на публикации'!$H$13" tooltip="Кликните по гиперссылке, чтобы перейти на сайт организации или отредактировать её" display="керкеркерр"/>
    <hyperlink ref="E13" location="'Ссылки на публикации'!$I$13" tooltip="Кликните по гиперссылке, чтобы перейти на сайт организации или отредактировать её" display="керкеркркеркер"/>
  </hyperlinks>
  <pageMargins left="0.75" right="0.75" top="1" bottom="1" header="0.5" footer="0.5"/>
  <pageSetup paperSize="9" orientation="portrait" verticalDpi="300" r:id="rId1"/>
  <headerFooter alignWithMargins="0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9">
    <tabColor indexed="47"/>
  </sheetPr>
  <dimension ref="A1:A424"/>
  <sheetViews>
    <sheetView showGridLines="0" zoomScaleNormal="100" workbookViewId="0"/>
  </sheetViews>
  <sheetFormatPr defaultRowHeight="11.25"/>
  <cols>
    <col min="1" max="16384" width="9.140625" style="314"/>
  </cols>
  <sheetData>
    <row r="1" spans="1:1">
      <c r="A1" s="313"/>
    </row>
    <row r="12" spans="1:1" ht="14.25" customHeight="1"/>
    <row r="13" spans="1:1" ht="15" customHeight="1"/>
    <row r="14" spans="1:1" ht="15" customHeight="1"/>
    <row r="15" spans="1:1" ht="15" customHeight="1"/>
    <row r="16" spans="1:1" ht="15" customHeight="1"/>
    <row r="17" ht="15" customHeight="1"/>
    <row r="18" ht="15" customHeight="1"/>
    <row r="19" ht="15" customHeight="1"/>
    <row r="20" ht="15" customHeight="1"/>
    <row r="21" ht="15" customHeight="1"/>
    <row r="22" ht="15" customHeight="1"/>
    <row r="23" ht="15" customHeight="1"/>
    <row r="24" ht="15" customHeight="1"/>
    <row r="25" ht="15" customHeight="1"/>
    <row r="26" ht="15" customHeight="1"/>
    <row r="27" ht="15" customHeight="1"/>
    <row r="28" ht="15" customHeight="1"/>
    <row r="29" ht="15" customHeight="1"/>
    <row r="30" ht="15" customHeight="1"/>
    <row r="31" ht="15" customHeight="1"/>
    <row r="32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  <row r="209" ht="15" customHeight="1"/>
    <row r="210" ht="15" customHeight="1"/>
    <row r="211" ht="15" customHeight="1"/>
    <row r="212" ht="15" customHeight="1"/>
    <row r="213" ht="15" customHeight="1"/>
    <row r="214" ht="15" customHeight="1"/>
    <row r="215" ht="15" customHeight="1"/>
    <row r="216" ht="15" customHeight="1"/>
    <row r="217" ht="15" customHeight="1"/>
    <row r="218" ht="15" customHeight="1"/>
    <row r="219" ht="15" customHeight="1"/>
    <row r="220" ht="15" customHeight="1"/>
    <row r="221" ht="15" customHeight="1"/>
    <row r="222" ht="15" customHeight="1"/>
    <row r="223" ht="15" customHeight="1"/>
    <row r="224" ht="15" customHeight="1"/>
    <row r="225" ht="15" customHeight="1"/>
    <row r="226" ht="15" customHeight="1"/>
    <row r="227" ht="15" customHeight="1"/>
    <row r="228" ht="15" customHeight="1"/>
    <row r="229" ht="15" customHeight="1"/>
    <row r="230" ht="15" customHeight="1"/>
    <row r="231" ht="15" customHeight="1"/>
    <row r="232" ht="15" customHeight="1"/>
    <row r="233" ht="15" customHeight="1"/>
    <row r="234" ht="15" customHeight="1"/>
    <row r="235" ht="15" customHeight="1"/>
    <row r="236" ht="15" customHeight="1"/>
    <row r="237" ht="15" customHeight="1"/>
    <row r="238" ht="15" customHeight="1"/>
    <row r="239" ht="15" customHeight="1"/>
    <row r="240" ht="15" customHeight="1"/>
    <row r="241" ht="15" customHeight="1"/>
    <row r="242" ht="15" customHeight="1"/>
    <row r="243" ht="15" customHeight="1"/>
    <row r="244" ht="15" customHeight="1"/>
    <row r="245" ht="15" customHeight="1"/>
    <row r="246" ht="15" customHeight="1"/>
    <row r="247" ht="15" customHeight="1"/>
    <row r="248" ht="15" customHeight="1"/>
    <row r="249" ht="15" customHeight="1"/>
    <row r="250" ht="15" customHeight="1"/>
    <row r="251" ht="15" customHeight="1"/>
    <row r="252" ht="15" customHeight="1"/>
    <row r="253" ht="15" customHeight="1"/>
    <row r="254" ht="15" customHeight="1"/>
    <row r="255" ht="15" customHeight="1"/>
    <row r="256" ht="15" customHeight="1"/>
    <row r="257" ht="15" customHeight="1"/>
    <row r="258" ht="15" customHeight="1"/>
    <row r="259" ht="15" customHeight="1"/>
    <row r="260" ht="15" customHeight="1"/>
    <row r="261" ht="15" customHeight="1"/>
    <row r="262" ht="15" customHeight="1"/>
    <row r="263" ht="15" customHeight="1"/>
    <row r="264" ht="15" customHeight="1"/>
    <row r="265" ht="15" customHeight="1"/>
    <row r="266" ht="15" customHeight="1"/>
    <row r="267" ht="15" customHeight="1"/>
    <row r="268" ht="15" customHeight="1"/>
    <row r="269" ht="15" customHeight="1"/>
    <row r="270" ht="15" customHeight="1"/>
    <row r="271" ht="15" customHeight="1"/>
    <row r="272" ht="15" customHeight="1"/>
    <row r="273" ht="15" customHeight="1"/>
    <row r="274" ht="15" customHeight="1"/>
    <row r="275" ht="15" customHeight="1"/>
    <row r="276" ht="15" customHeight="1"/>
    <row r="277" ht="15" customHeight="1"/>
    <row r="278" ht="15" customHeight="1"/>
    <row r="279" ht="15" customHeight="1"/>
    <row r="280" ht="15" customHeight="1"/>
    <row r="281" ht="15" customHeight="1"/>
    <row r="282" ht="15" customHeight="1"/>
    <row r="283" ht="15" customHeight="1"/>
    <row r="284" ht="15" customHeight="1"/>
    <row r="285" ht="15" customHeight="1"/>
    <row r="286" ht="15" customHeight="1"/>
    <row r="287" ht="15" customHeight="1"/>
    <row r="288" ht="15" customHeight="1"/>
    <row r="289" ht="15" customHeight="1"/>
    <row r="290" ht="15" customHeight="1"/>
    <row r="291" ht="15" customHeight="1"/>
    <row r="292" ht="15" customHeight="1"/>
    <row r="293" ht="15" customHeight="1"/>
    <row r="294" ht="15" customHeight="1"/>
    <row r="295" ht="15" customHeight="1"/>
    <row r="296" ht="15" customHeight="1"/>
    <row r="297" ht="15" customHeight="1"/>
    <row r="298" ht="15" customHeight="1"/>
    <row r="299" ht="15" customHeight="1"/>
    <row r="300" ht="15" customHeight="1"/>
    <row r="301" ht="15" customHeight="1"/>
    <row r="302" ht="15" customHeight="1"/>
    <row r="303" ht="15" customHeight="1"/>
    <row r="304" ht="15" customHeight="1"/>
    <row r="305" ht="15" customHeight="1"/>
    <row r="306" ht="15" customHeight="1"/>
    <row r="307" ht="15" customHeight="1"/>
    <row r="308" ht="15" customHeight="1"/>
    <row r="309" ht="15" customHeight="1"/>
    <row r="310" ht="15" customHeight="1"/>
    <row r="311" ht="15" customHeight="1"/>
    <row r="312" ht="15" customHeight="1"/>
    <row r="313" ht="15" customHeight="1"/>
    <row r="314" ht="15" customHeight="1"/>
    <row r="315" ht="15" customHeight="1"/>
    <row r="316" ht="15" customHeight="1"/>
    <row r="317" ht="15" customHeight="1"/>
    <row r="318" ht="15" customHeight="1"/>
    <row r="319" ht="15" customHeight="1"/>
    <row r="320" ht="15" customHeight="1"/>
    <row r="321" ht="15" customHeight="1"/>
    <row r="322" ht="15" customHeight="1"/>
    <row r="323" ht="15" customHeight="1"/>
    <row r="324" ht="15" customHeight="1"/>
    <row r="325" ht="15" customHeight="1"/>
    <row r="326" ht="15" customHeight="1"/>
    <row r="327" ht="15" customHeight="1"/>
    <row r="328" ht="15" customHeight="1"/>
    <row r="329" ht="15" customHeight="1"/>
    <row r="330" ht="15" customHeight="1"/>
    <row r="331" ht="15" customHeight="1"/>
    <row r="332" ht="15" customHeight="1"/>
    <row r="333" ht="15" customHeight="1"/>
    <row r="334" ht="15" customHeight="1"/>
    <row r="335" ht="15" customHeight="1"/>
    <row r="336" ht="15" customHeight="1"/>
    <row r="337" ht="15" customHeight="1"/>
    <row r="338" ht="15" customHeight="1"/>
    <row r="339" ht="15" customHeight="1"/>
    <row r="340" ht="15" customHeight="1"/>
    <row r="341" ht="15" customHeight="1"/>
    <row r="342" ht="15" customHeight="1"/>
    <row r="343" ht="15" customHeight="1"/>
    <row r="344" ht="15" customHeight="1"/>
    <row r="345" ht="15" customHeight="1"/>
    <row r="346" ht="15" customHeight="1"/>
    <row r="347" ht="15" customHeight="1"/>
    <row r="348" ht="15" customHeight="1"/>
    <row r="349" ht="15" customHeight="1"/>
    <row r="350" ht="15" customHeight="1"/>
    <row r="351" ht="15" customHeight="1"/>
    <row r="352" ht="15" customHeight="1"/>
    <row r="353" ht="15" customHeight="1"/>
    <row r="354" ht="15" customHeight="1"/>
    <row r="355" ht="15" customHeight="1"/>
    <row r="356" ht="15" customHeight="1"/>
    <row r="357" ht="15" customHeight="1"/>
    <row r="358" ht="15" customHeight="1"/>
    <row r="359" ht="15" customHeight="1"/>
    <row r="360" ht="15" customHeight="1"/>
    <row r="361" ht="15" customHeight="1"/>
    <row r="362" ht="15" customHeight="1"/>
    <row r="363" ht="15" customHeight="1"/>
    <row r="364" ht="15" customHeight="1"/>
    <row r="365" ht="15" customHeight="1"/>
    <row r="366" ht="15" customHeight="1"/>
    <row r="367" ht="15" customHeight="1"/>
    <row r="368" ht="15" customHeight="1"/>
    <row r="369" ht="15" customHeight="1"/>
    <row r="370" ht="15" customHeight="1"/>
    <row r="371" ht="15" customHeight="1"/>
    <row r="372" ht="15" customHeight="1"/>
    <row r="373" ht="15" customHeight="1"/>
    <row r="374" ht="15" customHeight="1"/>
    <row r="375" ht="15" customHeight="1"/>
    <row r="376" ht="15" customHeight="1"/>
    <row r="377" ht="15" customHeight="1"/>
    <row r="378" ht="15" customHeight="1"/>
    <row r="379" ht="15" customHeight="1"/>
    <row r="380" ht="15" customHeight="1"/>
    <row r="381" ht="15" customHeight="1"/>
    <row r="382" ht="15" customHeight="1"/>
    <row r="383" ht="15" customHeight="1"/>
    <row r="384" ht="15" customHeight="1"/>
    <row r="385" ht="15" customHeight="1"/>
    <row r="386" ht="15" customHeight="1"/>
    <row r="387" ht="15" customHeight="1"/>
    <row r="388" ht="15" customHeight="1"/>
    <row r="389" ht="15" customHeight="1"/>
    <row r="390" ht="15" customHeight="1"/>
    <row r="391" ht="15" customHeight="1"/>
    <row r="392" ht="15" customHeight="1"/>
    <row r="393" ht="15" customHeight="1"/>
    <row r="394" ht="15" customHeight="1"/>
    <row r="395" ht="15" customHeight="1"/>
    <row r="396" ht="15" customHeight="1"/>
    <row r="397" ht="15" customHeight="1"/>
    <row r="398" ht="15" customHeight="1"/>
    <row r="399" ht="15" customHeight="1"/>
    <row r="400" ht="15" customHeight="1"/>
    <row r="401" ht="15" customHeight="1"/>
    <row r="402" ht="15" customHeight="1"/>
    <row r="403" ht="15" customHeight="1"/>
    <row r="404" ht="15" customHeight="1"/>
    <row r="405" ht="15" customHeight="1"/>
    <row r="406" ht="15" customHeight="1"/>
    <row r="407" ht="15" customHeight="1"/>
    <row r="408" ht="15" customHeight="1"/>
    <row r="409" ht="15" customHeight="1"/>
    <row r="410" ht="15" customHeight="1"/>
    <row r="411" ht="15" customHeight="1"/>
    <row r="412" ht="15" customHeight="1"/>
    <row r="413" ht="15" customHeight="1"/>
    <row r="414" ht="15" customHeight="1"/>
    <row r="415" ht="15" customHeight="1"/>
    <row r="416" ht="15" customHeight="1"/>
    <row r="417" ht="15" customHeight="1"/>
    <row r="418" ht="15" customHeight="1"/>
    <row r="419" ht="15" customHeight="1"/>
    <row r="420" ht="15" customHeight="1"/>
    <row r="421" ht="15" customHeight="1"/>
    <row r="422" ht="15" customHeight="1"/>
    <row r="423" ht="15" customHeight="1"/>
    <row r="424" ht="15" customHeight="1"/>
  </sheetData>
  <pageMargins left="0.75" right="0.75" top="1" bottom="1" header="0.5" footer="0.5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HTTP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164"/>
  </cols>
  <sheetData/>
  <pageMargins left="0.75" right="0.75" top="1" bottom="1" header="0.5" footer="0.5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gion">
    <tabColor rgb="FFFFCC99"/>
  </sheetPr>
  <dimension ref="A1"/>
  <sheetViews>
    <sheetView showGridLines="0" zoomScaleNormal="100" workbookViewId="0"/>
  </sheetViews>
  <sheetFormatPr defaultRowHeight="11.25"/>
  <cols>
    <col min="1" max="16384" width="9.140625" style="71"/>
  </cols>
  <sheetData/>
  <pageMargins left="0.7" right="0.7" top="0.75" bottom="0.75" header="0.3" footer="0.3"/>
  <pageSetup paperSize="9" orientation="portrait" verticalDpi="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R_LIST">
    <tabColor rgb="FFFFCC99"/>
  </sheetPr>
  <dimension ref="A1"/>
  <sheetViews>
    <sheetView showGridLines="0" zoomScaleNormal="100" workbookViewId="0"/>
  </sheetViews>
  <sheetFormatPr defaultRowHeight="11.25"/>
  <cols>
    <col min="1" max="16384" width="9.140625" style="71"/>
  </cols>
  <sheetData/>
  <sheetProtection formatColumns="0" formatRows="0"/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VT">
    <tabColor indexed="47"/>
  </sheetPr>
  <dimension ref="A1"/>
  <sheetViews>
    <sheetView showGridLines="0" zoomScaleNormal="100" workbookViewId="0"/>
  </sheetViews>
  <sheetFormatPr defaultRowHeight="11.25"/>
  <cols>
    <col min="1" max="1" width="9.140625" style="50"/>
    <col min="2" max="2" width="65.28515625" style="50" customWidth="1"/>
    <col min="3" max="3" width="41" style="50" customWidth="1"/>
    <col min="4" max="16384" width="9.140625" style="50"/>
  </cols>
  <sheetData/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VED">
    <tabColor indexed="47"/>
  </sheetPr>
  <dimension ref="A1:B11"/>
  <sheetViews>
    <sheetView showGridLines="0" zoomScaleNormal="100" workbookViewId="0"/>
  </sheetViews>
  <sheetFormatPr defaultRowHeight="11.25"/>
  <cols>
    <col min="1" max="1" width="9.140625" style="50"/>
    <col min="2" max="2" width="65.28515625" style="50" customWidth="1"/>
    <col min="3" max="3" width="41" style="50" customWidth="1"/>
    <col min="4" max="16384" width="9.140625" style="50"/>
  </cols>
  <sheetData>
    <row r="1" spans="1:2">
      <c r="A1" s="50" t="s">
        <v>109</v>
      </c>
      <c r="B1" s="50" t="s">
        <v>110</v>
      </c>
    </row>
    <row r="2" spans="1:2">
      <c r="A2" s="50">
        <v>4190064</v>
      </c>
      <c r="B2" s="50" t="s">
        <v>767</v>
      </c>
    </row>
    <row r="3" spans="1:2">
      <c r="A3" s="50">
        <v>4190065</v>
      </c>
      <c r="B3" s="50" t="s">
        <v>768</v>
      </c>
    </row>
    <row r="4" spans="1:2">
      <c r="A4" s="50">
        <v>4190066</v>
      </c>
      <c r="B4" s="50" t="s">
        <v>769</v>
      </c>
    </row>
    <row r="5" spans="1:2">
      <c r="A5" s="50">
        <v>4190067</v>
      </c>
      <c r="B5" s="50" t="s">
        <v>770</v>
      </c>
    </row>
    <row r="6" spans="1:2">
      <c r="A6" s="50">
        <v>4190068</v>
      </c>
      <c r="B6" s="50" t="s">
        <v>771</v>
      </c>
    </row>
    <row r="7" spans="1:2">
      <c r="A7" s="50">
        <v>4190069</v>
      </c>
      <c r="B7" s="50" t="s">
        <v>772</v>
      </c>
    </row>
    <row r="8" spans="1:2">
      <c r="A8" s="50">
        <v>4190070</v>
      </c>
      <c r="B8" s="50" t="s">
        <v>773</v>
      </c>
    </row>
    <row r="9" spans="1:2">
      <c r="A9" s="50">
        <v>4190071</v>
      </c>
      <c r="B9" s="50" t="s">
        <v>774</v>
      </c>
    </row>
    <row r="10" spans="1:2">
      <c r="A10" s="50">
        <v>4190072</v>
      </c>
      <c r="B10" s="50" t="s">
        <v>775</v>
      </c>
    </row>
    <row r="11" spans="1:2">
      <c r="A11" s="50">
        <v>4190073</v>
      </c>
      <c r="B11" s="50" t="s">
        <v>776</v>
      </c>
    </row>
  </sheetData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Obj">
    <tabColor indexed="47"/>
  </sheetPr>
  <dimension ref="A1"/>
  <sheetViews>
    <sheetView showGridLines="0" zoomScaleNormal="100" workbookViewId="0"/>
  </sheetViews>
  <sheetFormatPr defaultRowHeight="12.75"/>
  <cols>
    <col min="1" max="16384" width="9.140625" style="49"/>
  </cols>
  <sheetData/>
  <pageMargins left="0.75" right="0.75" top="1" bottom="1" header="0.5" footer="0.5"/>
  <headerFooter alignWithMargins="0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OrgData">
    <tabColor indexed="47"/>
  </sheetPr>
  <dimension ref="F34:F41"/>
  <sheetViews>
    <sheetView showGridLines="0" zoomScaleNormal="100" workbookViewId="0"/>
  </sheetViews>
  <sheetFormatPr defaultRowHeight="12.75"/>
  <cols>
    <col min="1" max="16384" width="9.140625" style="49"/>
  </cols>
  <sheetData>
    <row r="34" spans="6:6">
      <c r="F34" s="56"/>
    </row>
    <row r="35" spans="6:6">
      <c r="F35" s="56"/>
    </row>
    <row r="38" spans="6:6">
      <c r="F38" s="67"/>
    </row>
    <row r="39" spans="6:6">
      <c r="F39" s="67"/>
    </row>
    <row r="40" spans="6:6">
      <c r="F40" s="67"/>
    </row>
    <row r="41" spans="6:6">
      <c r="F41" s="67"/>
    </row>
  </sheetData>
  <dataValidations count="1">
    <dataValidation type="textLength" operator="lessThanOrEqual" allowBlank="1" showInputMessage="1" showErrorMessage="1" errorTitle="Ошибка" error="Допускается ввод не более 900 символов!" sqref="F34:F35 F38:F41">
      <formula1>900</formula1>
    </dataValidation>
  </dataValidations>
  <pageMargins left="0.75" right="0.75" top="1" bottom="1" header="0.5" footer="0.5"/>
  <pageSetup paperSize="9" orientation="portrait" verticalDpi="0" r:id="rId1"/>
  <headerFooter alignWithMargins="0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">
    <tabColor indexed="47"/>
  </sheetPr>
  <dimension ref="A1"/>
  <sheetViews>
    <sheetView showGridLines="0" zoomScaleNormal="100" workbookViewId="0"/>
  </sheetViews>
  <sheetFormatPr defaultRowHeight="11.25"/>
  <cols>
    <col min="1" max="1" width="9.140625" style="23"/>
    <col min="2" max="16384" width="9.140625" style="24"/>
  </cols>
  <sheetData/>
  <sheetProtection formatColumns="0" formatRows="0"/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Main">
    <tabColor indexed="47"/>
  </sheetPr>
  <dimension ref="AA1:AJ1"/>
  <sheetViews>
    <sheetView showGridLines="0" zoomScaleNormal="100" workbookViewId="0"/>
  </sheetViews>
  <sheetFormatPr defaultRowHeight="11.25"/>
  <cols>
    <col min="1" max="26" width="9.140625" style="17"/>
    <col min="27" max="36" width="9.140625" style="18"/>
    <col min="37" max="16384" width="9.140625" style="17"/>
  </cols>
  <sheetData/>
  <sheetProtection formatColumns="0" formatRows="0"/>
  <phoneticPr fontId="12" type="noConversion"/>
  <pageMargins left="0.75" right="0.75" top="1" bottom="1" header="0.5" footer="0.5"/>
  <pageSetup paperSize="9" orientation="portrait" r:id="rId1"/>
  <headerFooter alignWithMargins="0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ORG">
    <tabColor indexed="47"/>
  </sheetPr>
  <dimension ref="A1:J169"/>
  <sheetViews>
    <sheetView showGridLines="0" zoomScaleNormal="100" workbookViewId="0"/>
  </sheetViews>
  <sheetFormatPr defaultRowHeight="11.25"/>
  <cols>
    <col min="1" max="1" width="11.5703125" style="126" customWidth="1"/>
    <col min="2" max="3" width="9.140625" style="126"/>
    <col min="4" max="4" width="13" style="126" customWidth="1"/>
    <col min="5" max="5" width="9.140625" style="126"/>
    <col min="6" max="6" width="15.28515625" style="126" customWidth="1"/>
    <col min="7" max="7" width="20" style="126" customWidth="1"/>
    <col min="8" max="8" width="26.85546875" style="126" customWidth="1"/>
    <col min="9" max="9" width="12.28515625" style="126" customWidth="1"/>
    <col min="10" max="16384" width="9.140625" style="126"/>
  </cols>
  <sheetData>
    <row r="1" spans="1:10">
      <c r="A1" s="126" t="s">
        <v>1392</v>
      </c>
      <c r="B1" s="126" t="s">
        <v>795</v>
      </c>
      <c r="C1" s="126" t="s">
        <v>796</v>
      </c>
      <c r="D1" s="126" t="s">
        <v>797</v>
      </c>
      <c r="E1" s="126" t="s">
        <v>798</v>
      </c>
      <c r="F1" s="126" t="s">
        <v>799</v>
      </c>
      <c r="G1" s="126" t="s">
        <v>800</v>
      </c>
      <c r="H1" s="126" t="s">
        <v>801</v>
      </c>
      <c r="I1" s="126" t="s">
        <v>802</v>
      </c>
    </row>
    <row r="2" spans="1:10">
      <c r="A2" s="126">
        <v>1</v>
      </c>
      <c r="B2" s="126" t="s">
        <v>803</v>
      </c>
      <c r="C2" s="126" t="s">
        <v>213</v>
      </c>
      <c r="D2" s="126" t="s">
        <v>804</v>
      </c>
      <c r="E2" s="126" t="s">
        <v>805</v>
      </c>
      <c r="F2" s="126" t="s">
        <v>806</v>
      </c>
      <c r="G2" s="126" t="s">
        <v>807</v>
      </c>
      <c r="J2" s="126" t="s">
        <v>1393</v>
      </c>
    </row>
    <row r="3" spans="1:10">
      <c r="A3" s="126">
        <v>2</v>
      </c>
      <c r="B3" s="126" t="s">
        <v>803</v>
      </c>
      <c r="C3" s="126" t="s">
        <v>213</v>
      </c>
      <c r="D3" s="126" t="s">
        <v>808</v>
      </c>
      <c r="E3" s="126" t="s">
        <v>809</v>
      </c>
      <c r="F3" s="126" t="s">
        <v>810</v>
      </c>
      <c r="G3" s="126" t="s">
        <v>811</v>
      </c>
      <c r="J3" s="126" t="s">
        <v>1393</v>
      </c>
    </row>
    <row r="4" spans="1:10">
      <c r="A4" s="126">
        <v>3</v>
      </c>
      <c r="B4" s="126" t="s">
        <v>803</v>
      </c>
      <c r="C4" s="126" t="s">
        <v>213</v>
      </c>
      <c r="D4" s="126" t="s">
        <v>812</v>
      </c>
      <c r="E4" s="126" t="s">
        <v>813</v>
      </c>
      <c r="F4" s="126" t="s">
        <v>814</v>
      </c>
      <c r="G4" s="126" t="s">
        <v>815</v>
      </c>
      <c r="J4" s="126" t="s">
        <v>1393</v>
      </c>
    </row>
    <row r="5" spans="1:10">
      <c r="A5" s="126">
        <v>4</v>
      </c>
      <c r="B5" s="126" t="s">
        <v>803</v>
      </c>
      <c r="C5" s="126" t="s">
        <v>213</v>
      </c>
      <c r="D5" s="126" t="s">
        <v>816</v>
      </c>
      <c r="E5" s="126" t="s">
        <v>817</v>
      </c>
      <c r="F5" s="126" t="s">
        <v>818</v>
      </c>
      <c r="G5" s="126" t="s">
        <v>819</v>
      </c>
      <c r="J5" s="126" t="s">
        <v>1393</v>
      </c>
    </row>
    <row r="6" spans="1:10">
      <c r="A6" s="126">
        <v>5</v>
      </c>
      <c r="B6" s="126" t="s">
        <v>803</v>
      </c>
      <c r="C6" s="126" t="s">
        <v>213</v>
      </c>
      <c r="D6" s="126" t="s">
        <v>820</v>
      </c>
      <c r="E6" s="126" t="s">
        <v>821</v>
      </c>
      <c r="F6" s="126" t="s">
        <v>822</v>
      </c>
      <c r="G6" s="126" t="s">
        <v>823</v>
      </c>
      <c r="H6" s="126" t="s">
        <v>824</v>
      </c>
      <c r="J6" s="126" t="s">
        <v>1393</v>
      </c>
    </row>
    <row r="7" spans="1:10">
      <c r="A7" s="126">
        <v>6</v>
      </c>
      <c r="B7" s="126" t="s">
        <v>803</v>
      </c>
      <c r="C7" s="126" t="s">
        <v>213</v>
      </c>
      <c r="D7" s="126" t="s">
        <v>825</v>
      </c>
      <c r="E7" s="126" t="s">
        <v>826</v>
      </c>
      <c r="F7" s="126" t="s">
        <v>827</v>
      </c>
      <c r="G7" s="126" t="s">
        <v>828</v>
      </c>
      <c r="H7" s="126" t="s">
        <v>829</v>
      </c>
      <c r="J7" s="126" t="s">
        <v>1393</v>
      </c>
    </row>
    <row r="8" spans="1:10">
      <c r="A8" s="126">
        <v>7</v>
      </c>
      <c r="B8" s="126" t="s">
        <v>803</v>
      </c>
      <c r="C8" s="126" t="s">
        <v>213</v>
      </c>
      <c r="D8" s="126" t="s">
        <v>830</v>
      </c>
      <c r="E8" s="126" t="s">
        <v>831</v>
      </c>
      <c r="F8" s="126" t="s">
        <v>832</v>
      </c>
      <c r="G8" s="126" t="s">
        <v>833</v>
      </c>
      <c r="J8" s="126" t="s">
        <v>1393</v>
      </c>
    </row>
    <row r="9" spans="1:10">
      <c r="A9" s="126">
        <v>8</v>
      </c>
      <c r="B9" s="126" t="s">
        <v>803</v>
      </c>
      <c r="C9" s="126" t="s">
        <v>213</v>
      </c>
      <c r="D9" s="126" t="s">
        <v>834</v>
      </c>
      <c r="E9" s="126" t="s">
        <v>835</v>
      </c>
      <c r="F9" s="126" t="s">
        <v>836</v>
      </c>
      <c r="G9" s="126" t="s">
        <v>837</v>
      </c>
      <c r="J9" s="126" t="s">
        <v>1393</v>
      </c>
    </row>
    <row r="10" spans="1:10">
      <c r="A10" s="126">
        <v>9</v>
      </c>
      <c r="B10" s="126" t="s">
        <v>803</v>
      </c>
      <c r="C10" s="126" t="s">
        <v>213</v>
      </c>
      <c r="D10" s="126" t="s">
        <v>838</v>
      </c>
      <c r="E10" s="126" t="s">
        <v>839</v>
      </c>
      <c r="F10" s="126" t="s">
        <v>840</v>
      </c>
      <c r="G10" s="126" t="s">
        <v>841</v>
      </c>
      <c r="J10" s="126" t="s">
        <v>1393</v>
      </c>
    </row>
    <row r="11" spans="1:10">
      <c r="A11" s="126">
        <v>10</v>
      </c>
      <c r="B11" s="126" t="s">
        <v>803</v>
      </c>
      <c r="C11" s="126" t="s">
        <v>213</v>
      </c>
      <c r="D11" s="126" t="s">
        <v>842</v>
      </c>
      <c r="E11" s="126" t="s">
        <v>843</v>
      </c>
      <c r="F11" s="126" t="s">
        <v>844</v>
      </c>
      <c r="G11" s="126" t="s">
        <v>845</v>
      </c>
      <c r="H11" s="126" t="s">
        <v>846</v>
      </c>
      <c r="J11" s="126" t="s">
        <v>1393</v>
      </c>
    </row>
    <row r="12" spans="1:10">
      <c r="A12" s="126">
        <v>11</v>
      </c>
      <c r="B12" s="126" t="s">
        <v>803</v>
      </c>
      <c r="C12" s="126" t="s">
        <v>213</v>
      </c>
      <c r="D12" s="126" t="s">
        <v>847</v>
      </c>
      <c r="E12" s="126" t="s">
        <v>848</v>
      </c>
      <c r="F12" s="126" t="s">
        <v>849</v>
      </c>
      <c r="G12" s="126" t="s">
        <v>850</v>
      </c>
      <c r="J12" s="126" t="s">
        <v>1393</v>
      </c>
    </row>
    <row r="13" spans="1:10">
      <c r="A13" s="126">
        <v>12</v>
      </c>
      <c r="B13" s="126" t="s">
        <v>803</v>
      </c>
      <c r="C13" s="126" t="s">
        <v>213</v>
      </c>
      <c r="D13" s="126" t="s">
        <v>851</v>
      </c>
      <c r="E13" s="126" t="s">
        <v>852</v>
      </c>
      <c r="F13" s="126" t="s">
        <v>853</v>
      </c>
      <c r="G13" s="126" t="s">
        <v>854</v>
      </c>
      <c r="J13" s="126" t="s">
        <v>1393</v>
      </c>
    </row>
    <row r="14" spans="1:10">
      <c r="A14" s="126">
        <v>13</v>
      </c>
      <c r="B14" s="126" t="s">
        <v>803</v>
      </c>
      <c r="C14" s="126" t="s">
        <v>213</v>
      </c>
      <c r="D14" s="126" t="s">
        <v>855</v>
      </c>
      <c r="E14" s="126" t="s">
        <v>856</v>
      </c>
      <c r="F14" s="126" t="s">
        <v>857</v>
      </c>
      <c r="G14" s="126" t="s">
        <v>858</v>
      </c>
      <c r="J14" s="126" t="s">
        <v>1393</v>
      </c>
    </row>
    <row r="15" spans="1:10">
      <c r="A15" s="126">
        <v>14</v>
      </c>
      <c r="B15" s="126" t="s">
        <v>803</v>
      </c>
      <c r="C15" s="126" t="s">
        <v>213</v>
      </c>
      <c r="D15" s="126" t="s">
        <v>859</v>
      </c>
      <c r="E15" s="126" t="s">
        <v>860</v>
      </c>
      <c r="F15" s="126" t="s">
        <v>861</v>
      </c>
      <c r="G15" s="126" t="s">
        <v>862</v>
      </c>
      <c r="H15" s="126" t="s">
        <v>863</v>
      </c>
      <c r="J15" s="126" t="s">
        <v>1393</v>
      </c>
    </row>
    <row r="16" spans="1:10">
      <c r="A16" s="126">
        <v>15</v>
      </c>
      <c r="B16" s="126" t="s">
        <v>803</v>
      </c>
      <c r="C16" s="126" t="s">
        <v>213</v>
      </c>
      <c r="D16" s="126" t="s">
        <v>864</v>
      </c>
      <c r="E16" s="126" t="s">
        <v>865</v>
      </c>
      <c r="F16" s="126" t="s">
        <v>861</v>
      </c>
      <c r="G16" s="126" t="s">
        <v>866</v>
      </c>
      <c r="J16" s="126" t="s">
        <v>1393</v>
      </c>
    </row>
    <row r="17" spans="1:10">
      <c r="A17" s="126">
        <v>16</v>
      </c>
      <c r="B17" s="126" t="s">
        <v>803</v>
      </c>
      <c r="C17" s="126" t="s">
        <v>213</v>
      </c>
      <c r="D17" s="126" t="s">
        <v>867</v>
      </c>
      <c r="E17" s="126" t="s">
        <v>868</v>
      </c>
      <c r="F17" s="126" t="s">
        <v>869</v>
      </c>
      <c r="G17" s="126" t="s">
        <v>870</v>
      </c>
      <c r="J17" s="126" t="s">
        <v>1393</v>
      </c>
    </row>
    <row r="18" spans="1:10">
      <c r="A18" s="126">
        <v>17</v>
      </c>
      <c r="B18" s="126" t="s">
        <v>803</v>
      </c>
      <c r="C18" s="126" t="s">
        <v>213</v>
      </c>
      <c r="D18" s="126" t="s">
        <v>871</v>
      </c>
      <c r="E18" s="126" t="s">
        <v>872</v>
      </c>
      <c r="F18" s="126" t="s">
        <v>873</v>
      </c>
      <c r="G18" s="126" t="s">
        <v>858</v>
      </c>
      <c r="J18" s="126" t="s">
        <v>1393</v>
      </c>
    </row>
    <row r="19" spans="1:10">
      <c r="A19" s="126">
        <v>18</v>
      </c>
      <c r="B19" s="126" t="s">
        <v>803</v>
      </c>
      <c r="C19" s="126" t="s">
        <v>213</v>
      </c>
      <c r="D19" s="126" t="s">
        <v>874</v>
      </c>
      <c r="E19" s="126" t="s">
        <v>875</v>
      </c>
      <c r="F19" s="126" t="s">
        <v>876</v>
      </c>
      <c r="G19" s="126" t="s">
        <v>877</v>
      </c>
      <c r="J19" s="126" t="s">
        <v>1393</v>
      </c>
    </row>
    <row r="20" spans="1:10">
      <c r="A20" s="126">
        <v>19</v>
      </c>
      <c r="B20" s="126" t="s">
        <v>803</v>
      </c>
      <c r="C20" s="126" t="s">
        <v>213</v>
      </c>
      <c r="D20" s="126" t="s">
        <v>878</v>
      </c>
      <c r="E20" s="126" t="s">
        <v>879</v>
      </c>
      <c r="F20" s="126" t="s">
        <v>880</v>
      </c>
      <c r="G20" s="126" t="s">
        <v>881</v>
      </c>
      <c r="J20" s="126" t="s">
        <v>1393</v>
      </c>
    </row>
    <row r="21" spans="1:10">
      <c r="A21" s="126">
        <v>20</v>
      </c>
      <c r="B21" s="126" t="s">
        <v>803</v>
      </c>
      <c r="C21" s="126" t="s">
        <v>213</v>
      </c>
      <c r="D21" s="126" t="s">
        <v>882</v>
      </c>
      <c r="E21" s="126" t="s">
        <v>883</v>
      </c>
      <c r="F21" s="126" t="s">
        <v>884</v>
      </c>
      <c r="G21" s="126" t="s">
        <v>885</v>
      </c>
      <c r="J21" s="126" t="s">
        <v>1393</v>
      </c>
    </row>
    <row r="22" spans="1:10">
      <c r="A22" s="126">
        <v>21</v>
      </c>
      <c r="B22" s="126" t="s">
        <v>803</v>
      </c>
      <c r="C22" s="126" t="s">
        <v>213</v>
      </c>
      <c r="D22" s="126" t="s">
        <v>886</v>
      </c>
      <c r="E22" s="126" t="s">
        <v>887</v>
      </c>
      <c r="F22" s="126" t="s">
        <v>888</v>
      </c>
      <c r="G22" s="126" t="s">
        <v>881</v>
      </c>
      <c r="J22" s="126" t="s">
        <v>1393</v>
      </c>
    </row>
    <row r="23" spans="1:10">
      <c r="A23" s="126">
        <v>22</v>
      </c>
      <c r="B23" s="126" t="s">
        <v>803</v>
      </c>
      <c r="C23" s="126" t="s">
        <v>213</v>
      </c>
      <c r="D23" s="126" t="s">
        <v>889</v>
      </c>
      <c r="E23" s="126" t="s">
        <v>890</v>
      </c>
      <c r="F23" s="126" t="s">
        <v>891</v>
      </c>
      <c r="G23" s="126" t="s">
        <v>854</v>
      </c>
      <c r="J23" s="126" t="s">
        <v>1393</v>
      </c>
    </row>
    <row r="24" spans="1:10">
      <c r="A24" s="126">
        <v>23</v>
      </c>
      <c r="B24" s="126" t="s">
        <v>803</v>
      </c>
      <c r="C24" s="126" t="s">
        <v>213</v>
      </c>
      <c r="D24" s="126" t="s">
        <v>892</v>
      </c>
      <c r="E24" s="126" t="s">
        <v>893</v>
      </c>
      <c r="F24" s="126" t="s">
        <v>894</v>
      </c>
      <c r="G24" s="126" t="s">
        <v>854</v>
      </c>
      <c r="J24" s="126" t="s">
        <v>1393</v>
      </c>
    </row>
    <row r="25" spans="1:10">
      <c r="A25" s="126">
        <v>24</v>
      </c>
      <c r="B25" s="126" t="s">
        <v>803</v>
      </c>
      <c r="C25" s="126" t="s">
        <v>213</v>
      </c>
      <c r="D25" s="126" t="s">
        <v>895</v>
      </c>
      <c r="E25" s="126" t="s">
        <v>896</v>
      </c>
      <c r="F25" s="126" t="s">
        <v>897</v>
      </c>
      <c r="G25" s="126" t="s">
        <v>881</v>
      </c>
      <c r="J25" s="126" t="s">
        <v>1393</v>
      </c>
    </row>
    <row r="26" spans="1:10">
      <c r="A26" s="126">
        <v>25</v>
      </c>
      <c r="B26" s="126" t="s">
        <v>803</v>
      </c>
      <c r="C26" s="126" t="s">
        <v>213</v>
      </c>
      <c r="D26" s="126" t="s">
        <v>898</v>
      </c>
      <c r="E26" s="126" t="s">
        <v>899</v>
      </c>
      <c r="F26" s="126" t="s">
        <v>900</v>
      </c>
      <c r="G26" s="126" t="s">
        <v>881</v>
      </c>
      <c r="J26" s="126" t="s">
        <v>1393</v>
      </c>
    </row>
    <row r="27" spans="1:10">
      <c r="A27" s="126">
        <v>26</v>
      </c>
      <c r="B27" s="126" t="s">
        <v>803</v>
      </c>
      <c r="C27" s="126" t="s">
        <v>213</v>
      </c>
      <c r="D27" s="126" t="s">
        <v>901</v>
      </c>
      <c r="E27" s="126" t="s">
        <v>902</v>
      </c>
      <c r="F27" s="126" t="s">
        <v>903</v>
      </c>
      <c r="G27" s="126" t="s">
        <v>904</v>
      </c>
      <c r="J27" s="126" t="s">
        <v>1393</v>
      </c>
    </row>
    <row r="28" spans="1:10">
      <c r="A28" s="126">
        <v>27</v>
      </c>
      <c r="B28" s="126" t="s">
        <v>803</v>
      </c>
      <c r="C28" s="126" t="s">
        <v>213</v>
      </c>
      <c r="D28" s="126" t="s">
        <v>905</v>
      </c>
      <c r="E28" s="126" t="s">
        <v>906</v>
      </c>
      <c r="F28" s="126" t="s">
        <v>907</v>
      </c>
      <c r="G28" s="126" t="s">
        <v>811</v>
      </c>
      <c r="J28" s="126" t="s">
        <v>1393</v>
      </c>
    </row>
    <row r="29" spans="1:10">
      <c r="A29" s="126">
        <v>28</v>
      </c>
      <c r="B29" s="126" t="s">
        <v>803</v>
      </c>
      <c r="C29" s="126" t="s">
        <v>213</v>
      </c>
      <c r="D29" s="126" t="s">
        <v>908</v>
      </c>
      <c r="E29" s="126" t="s">
        <v>909</v>
      </c>
      <c r="F29" s="126" t="s">
        <v>910</v>
      </c>
      <c r="G29" s="126" t="s">
        <v>911</v>
      </c>
      <c r="J29" s="126" t="s">
        <v>1393</v>
      </c>
    </row>
    <row r="30" spans="1:10">
      <c r="A30" s="126">
        <v>29</v>
      </c>
      <c r="B30" s="126" t="s">
        <v>803</v>
      </c>
      <c r="C30" s="126" t="s">
        <v>213</v>
      </c>
      <c r="D30" s="126" t="s">
        <v>912</v>
      </c>
      <c r="E30" s="126" t="s">
        <v>913</v>
      </c>
      <c r="F30" s="126" t="s">
        <v>914</v>
      </c>
      <c r="G30" s="126" t="s">
        <v>915</v>
      </c>
      <c r="H30" s="126" t="s">
        <v>916</v>
      </c>
      <c r="J30" s="126" t="s">
        <v>1393</v>
      </c>
    </row>
    <row r="31" spans="1:10">
      <c r="A31" s="126">
        <v>30</v>
      </c>
      <c r="B31" s="126" t="s">
        <v>803</v>
      </c>
      <c r="C31" s="126" t="s">
        <v>213</v>
      </c>
      <c r="D31" s="126" t="s">
        <v>917</v>
      </c>
      <c r="E31" s="126" t="s">
        <v>918</v>
      </c>
      <c r="F31" s="126" t="s">
        <v>919</v>
      </c>
      <c r="G31" s="126" t="s">
        <v>920</v>
      </c>
      <c r="J31" s="126" t="s">
        <v>1393</v>
      </c>
    </row>
    <row r="32" spans="1:10">
      <c r="A32" s="126">
        <v>31</v>
      </c>
      <c r="B32" s="126" t="s">
        <v>803</v>
      </c>
      <c r="C32" s="126" t="s">
        <v>213</v>
      </c>
      <c r="D32" s="126" t="s">
        <v>921</v>
      </c>
      <c r="E32" s="126" t="s">
        <v>922</v>
      </c>
      <c r="F32" s="126" t="s">
        <v>923</v>
      </c>
      <c r="G32" s="126" t="s">
        <v>924</v>
      </c>
      <c r="J32" s="126" t="s">
        <v>1393</v>
      </c>
    </row>
    <row r="33" spans="1:10">
      <c r="A33" s="126">
        <v>32</v>
      </c>
      <c r="B33" s="126" t="s">
        <v>803</v>
      </c>
      <c r="C33" s="126" t="s">
        <v>213</v>
      </c>
      <c r="D33" s="126" t="s">
        <v>925</v>
      </c>
      <c r="E33" s="126" t="s">
        <v>926</v>
      </c>
      <c r="F33" s="126" t="s">
        <v>927</v>
      </c>
      <c r="G33" s="126" t="s">
        <v>928</v>
      </c>
      <c r="J33" s="126" t="s">
        <v>1393</v>
      </c>
    </row>
    <row r="34" spans="1:10">
      <c r="A34" s="126">
        <v>33</v>
      </c>
      <c r="B34" s="126" t="s">
        <v>803</v>
      </c>
      <c r="C34" s="126" t="s">
        <v>213</v>
      </c>
      <c r="D34" s="126" t="s">
        <v>929</v>
      </c>
      <c r="E34" s="126" t="s">
        <v>930</v>
      </c>
      <c r="F34" s="126" t="s">
        <v>931</v>
      </c>
      <c r="G34" s="126" t="s">
        <v>932</v>
      </c>
      <c r="J34" s="126" t="s">
        <v>1393</v>
      </c>
    </row>
    <row r="35" spans="1:10">
      <c r="A35" s="126">
        <v>34</v>
      </c>
      <c r="B35" s="126" t="s">
        <v>803</v>
      </c>
      <c r="C35" s="126" t="s">
        <v>213</v>
      </c>
      <c r="D35" s="126" t="s">
        <v>933</v>
      </c>
      <c r="E35" s="126" t="s">
        <v>934</v>
      </c>
      <c r="F35" s="126" t="s">
        <v>935</v>
      </c>
      <c r="G35" s="126" t="s">
        <v>858</v>
      </c>
      <c r="H35" s="126" t="s">
        <v>936</v>
      </c>
      <c r="J35" s="126" t="s">
        <v>1393</v>
      </c>
    </row>
    <row r="36" spans="1:10">
      <c r="A36" s="126">
        <v>35</v>
      </c>
      <c r="B36" s="126" t="s">
        <v>803</v>
      </c>
      <c r="C36" s="126" t="s">
        <v>213</v>
      </c>
      <c r="D36" s="126" t="s">
        <v>937</v>
      </c>
      <c r="E36" s="126" t="s">
        <v>938</v>
      </c>
      <c r="F36" s="126" t="s">
        <v>939</v>
      </c>
      <c r="G36" s="126" t="s">
        <v>858</v>
      </c>
      <c r="J36" s="126" t="s">
        <v>1393</v>
      </c>
    </row>
    <row r="37" spans="1:10">
      <c r="A37" s="126">
        <v>36</v>
      </c>
      <c r="B37" s="126" t="s">
        <v>803</v>
      </c>
      <c r="C37" s="126" t="s">
        <v>213</v>
      </c>
      <c r="D37" s="126" t="s">
        <v>940</v>
      </c>
      <c r="E37" s="126" t="s">
        <v>941</v>
      </c>
      <c r="F37" s="126" t="s">
        <v>942</v>
      </c>
      <c r="G37" s="126" t="s">
        <v>943</v>
      </c>
      <c r="J37" s="126" t="s">
        <v>1393</v>
      </c>
    </row>
    <row r="38" spans="1:10">
      <c r="A38" s="126">
        <v>37</v>
      </c>
      <c r="B38" s="126" t="s">
        <v>803</v>
      </c>
      <c r="C38" s="126" t="s">
        <v>213</v>
      </c>
      <c r="D38" s="126" t="s">
        <v>944</v>
      </c>
      <c r="E38" s="126" t="s">
        <v>945</v>
      </c>
      <c r="F38" s="126" t="s">
        <v>946</v>
      </c>
      <c r="G38" s="126" t="s">
        <v>928</v>
      </c>
      <c r="J38" s="126" t="s">
        <v>1393</v>
      </c>
    </row>
    <row r="39" spans="1:10">
      <c r="A39" s="126">
        <v>38</v>
      </c>
      <c r="B39" s="126" t="s">
        <v>803</v>
      </c>
      <c r="C39" s="126" t="s">
        <v>213</v>
      </c>
      <c r="D39" s="126" t="s">
        <v>947</v>
      </c>
      <c r="E39" s="126" t="s">
        <v>948</v>
      </c>
      <c r="F39" s="126" t="s">
        <v>949</v>
      </c>
      <c r="G39" s="126" t="s">
        <v>950</v>
      </c>
      <c r="J39" s="126" t="s">
        <v>1393</v>
      </c>
    </row>
    <row r="40" spans="1:10">
      <c r="A40" s="126">
        <v>39</v>
      </c>
      <c r="B40" s="126" t="s">
        <v>803</v>
      </c>
      <c r="C40" s="126" t="s">
        <v>213</v>
      </c>
      <c r="D40" s="126" t="s">
        <v>951</v>
      </c>
      <c r="E40" s="126" t="s">
        <v>952</v>
      </c>
      <c r="F40" s="126" t="s">
        <v>953</v>
      </c>
      <c r="G40" s="126" t="s">
        <v>954</v>
      </c>
      <c r="H40" s="126" t="s">
        <v>955</v>
      </c>
      <c r="J40" s="126" t="s">
        <v>1393</v>
      </c>
    </row>
    <row r="41" spans="1:10">
      <c r="A41" s="126">
        <v>40</v>
      </c>
      <c r="B41" s="126" t="s">
        <v>803</v>
      </c>
      <c r="C41" s="126" t="s">
        <v>213</v>
      </c>
      <c r="D41" s="126" t="s">
        <v>956</v>
      </c>
      <c r="E41" s="126" t="s">
        <v>957</v>
      </c>
      <c r="F41" s="126" t="s">
        <v>958</v>
      </c>
      <c r="G41" s="126" t="s">
        <v>959</v>
      </c>
      <c r="J41" s="126" t="s">
        <v>1393</v>
      </c>
    </row>
    <row r="42" spans="1:10">
      <c r="A42" s="126">
        <v>41</v>
      </c>
      <c r="B42" s="126" t="s">
        <v>803</v>
      </c>
      <c r="C42" s="126" t="s">
        <v>213</v>
      </c>
      <c r="D42" s="126" t="s">
        <v>960</v>
      </c>
      <c r="E42" s="126" t="s">
        <v>961</v>
      </c>
      <c r="F42" s="126" t="s">
        <v>962</v>
      </c>
      <c r="G42" s="126" t="s">
        <v>950</v>
      </c>
      <c r="H42" s="126" t="s">
        <v>963</v>
      </c>
      <c r="J42" s="126" t="s">
        <v>1393</v>
      </c>
    </row>
    <row r="43" spans="1:10">
      <c r="A43" s="126">
        <v>42</v>
      </c>
      <c r="B43" s="126" t="s">
        <v>803</v>
      </c>
      <c r="C43" s="126" t="s">
        <v>213</v>
      </c>
      <c r="D43" s="126" t="s">
        <v>964</v>
      </c>
      <c r="E43" s="126" t="s">
        <v>965</v>
      </c>
      <c r="F43" s="126" t="s">
        <v>966</v>
      </c>
      <c r="G43" s="126" t="s">
        <v>877</v>
      </c>
      <c r="J43" s="126" t="s">
        <v>1393</v>
      </c>
    </row>
    <row r="44" spans="1:10">
      <c r="A44" s="126">
        <v>43</v>
      </c>
      <c r="B44" s="126" t="s">
        <v>803</v>
      </c>
      <c r="C44" s="126" t="s">
        <v>213</v>
      </c>
      <c r="D44" s="126" t="s">
        <v>967</v>
      </c>
      <c r="E44" s="126" t="s">
        <v>968</v>
      </c>
      <c r="F44" s="126" t="s">
        <v>969</v>
      </c>
      <c r="G44" s="126" t="s">
        <v>858</v>
      </c>
      <c r="J44" s="126" t="s">
        <v>1393</v>
      </c>
    </row>
    <row r="45" spans="1:10">
      <c r="A45" s="126">
        <v>44</v>
      </c>
      <c r="B45" s="126" t="s">
        <v>803</v>
      </c>
      <c r="C45" s="126" t="s">
        <v>213</v>
      </c>
      <c r="D45" s="126" t="s">
        <v>970</v>
      </c>
      <c r="E45" s="126" t="s">
        <v>971</v>
      </c>
      <c r="F45" s="126" t="s">
        <v>972</v>
      </c>
      <c r="G45" s="126" t="s">
        <v>973</v>
      </c>
      <c r="J45" s="126" t="s">
        <v>1393</v>
      </c>
    </row>
    <row r="46" spans="1:10">
      <c r="A46" s="126">
        <v>45</v>
      </c>
      <c r="B46" s="126" t="s">
        <v>803</v>
      </c>
      <c r="C46" s="126" t="s">
        <v>213</v>
      </c>
      <c r="D46" s="126" t="s">
        <v>974</v>
      </c>
      <c r="E46" s="126" t="s">
        <v>975</v>
      </c>
      <c r="F46" s="126" t="s">
        <v>976</v>
      </c>
      <c r="G46" s="126" t="s">
        <v>858</v>
      </c>
      <c r="J46" s="126" t="s">
        <v>1393</v>
      </c>
    </row>
    <row r="47" spans="1:10">
      <c r="A47" s="126">
        <v>46</v>
      </c>
      <c r="B47" s="126" t="s">
        <v>803</v>
      </c>
      <c r="C47" s="126" t="s">
        <v>213</v>
      </c>
      <c r="D47" s="126" t="s">
        <v>977</v>
      </c>
      <c r="E47" s="126" t="s">
        <v>978</v>
      </c>
      <c r="F47" s="126" t="s">
        <v>979</v>
      </c>
      <c r="G47" s="126" t="s">
        <v>877</v>
      </c>
      <c r="I47" s="126" t="s">
        <v>980</v>
      </c>
      <c r="J47" s="126" t="s">
        <v>1393</v>
      </c>
    </row>
    <row r="48" spans="1:10">
      <c r="A48" s="126">
        <v>47</v>
      </c>
      <c r="B48" s="126" t="s">
        <v>803</v>
      </c>
      <c r="C48" s="126" t="s">
        <v>213</v>
      </c>
      <c r="D48" s="126" t="s">
        <v>981</v>
      </c>
      <c r="E48" s="126" t="s">
        <v>982</v>
      </c>
      <c r="F48" s="126" t="s">
        <v>983</v>
      </c>
      <c r="G48" s="126" t="s">
        <v>984</v>
      </c>
      <c r="J48" s="126" t="s">
        <v>1393</v>
      </c>
    </row>
    <row r="49" spans="1:10">
      <c r="A49" s="126">
        <v>48</v>
      </c>
      <c r="B49" s="126" t="s">
        <v>803</v>
      </c>
      <c r="C49" s="126" t="s">
        <v>213</v>
      </c>
      <c r="D49" s="126" t="s">
        <v>985</v>
      </c>
      <c r="E49" s="126" t="s">
        <v>986</v>
      </c>
      <c r="F49" s="126" t="s">
        <v>987</v>
      </c>
      <c r="G49" s="126" t="s">
        <v>988</v>
      </c>
      <c r="J49" s="126" t="s">
        <v>1393</v>
      </c>
    </row>
    <row r="50" spans="1:10">
      <c r="A50" s="126">
        <v>49</v>
      </c>
      <c r="B50" s="126" t="s">
        <v>803</v>
      </c>
      <c r="C50" s="126" t="s">
        <v>213</v>
      </c>
      <c r="D50" s="126" t="s">
        <v>989</v>
      </c>
      <c r="E50" s="126" t="s">
        <v>990</v>
      </c>
      <c r="F50" s="126" t="s">
        <v>991</v>
      </c>
      <c r="G50" s="126" t="s">
        <v>858</v>
      </c>
      <c r="J50" s="126" t="s">
        <v>1393</v>
      </c>
    </row>
    <row r="51" spans="1:10">
      <c r="A51" s="126">
        <v>50</v>
      </c>
      <c r="B51" s="126" t="s">
        <v>803</v>
      </c>
      <c r="C51" s="126" t="s">
        <v>213</v>
      </c>
      <c r="D51" s="126" t="s">
        <v>992</v>
      </c>
      <c r="E51" s="126" t="s">
        <v>993</v>
      </c>
      <c r="F51" s="126" t="s">
        <v>994</v>
      </c>
      <c r="G51" s="126" t="s">
        <v>858</v>
      </c>
      <c r="J51" s="126" t="s">
        <v>1393</v>
      </c>
    </row>
    <row r="52" spans="1:10">
      <c r="A52" s="126">
        <v>51</v>
      </c>
      <c r="B52" s="126" t="s">
        <v>803</v>
      </c>
      <c r="C52" s="126" t="s">
        <v>213</v>
      </c>
      <c r="D52" s="126" t="s">
        <v>995</v>
      </c>
      <c r="E52" s="126" t="s">
        <v>996</v>
      </c>
      <c r="F52" s="126" t="s">
        <v>997</v>
      </c>
      <c r="G52" s="126" t="s">
        <v>998</v>
      </c>
      <c r="J52" s="126" t="s">
        <v>1393</v>
      </c>
    </row>
    <row r="53" spans="1:10">
      <c r="A53" s="126">
        <v>52</v>
      </c>
      <c r="B53" s="126" t="s">
        <v>803</v>
      </c>
      <c r="C53" s="126" t="s">
        <v>213</v>
      </c>
      <c r="D53" s="126" t="s">
        <v>999</v>
      </c>
      <c r="E53" s="126" t="s">
        <v>1000</v>
      </c>
      <c r="F53" s="126" t="s">
        <v>1001</v>
      </c>
      <c r="G53" s="126" t="s">
        <v>1002</v>
      </c>
      <c r="J53" s="126" t="s">
        <v>1393</v>
      </c>
    </row>
    <row r="54" spans="1:10">
      <c r="A54" s="126">
        <v>53</v>
      </c>
      <c r="B54" s="126" t="s">
        <v>803</v>
      </c>
      <c r="C54" s="126" t="s">
        <v>213</v>
      </c>
      <c r="D54" s="126" t="s">
        <v>1003</v>
      </c>
      <c r="E54" s="126" t="s">
        <v>1004</v>
      </c>
      <c r="F54" s="126" t="s">
        <v>1005</v>
      </c>
      <c r="G54" s="126" t="s">
        <v>1006</v>
      </c>
      <c r="J54" s="126" t="s">
        <v>1393</v>
      </c>
    </row>
    <row r="55" spans="1:10">
      <c r="A55" s="126">
        <v>54</v>
      </c>
      <c r="B55" s="126" t="s">
        <v>803</v>
      </c>
      <c r="C55" s="126" t="s">
        <v>213</v>
      </c>
      <c r="D55" s="126" t="s">
        <v>1007</v>
      </c>
      <c r="E55" s="126" t="s">
        <v>1008</v>
      </c>
      <c r="F55" s="126" t="s">
        <v>1009</v>
      </c>
      <c r="G55" s="126" t="s">
        <v>1010</v>
      </c>
      <c r="J55" s="126" t="s">
        <v>1393</v>
      </c>
    </row>
    <row r="56" spans="1:10">
      <c r="A56" s="126">
        <v>55</v>
      </c>
      <c r="B56" s="126" t="s">
        <v>803</v>
      </c>
      <c r="C56" s="126" t="s">
        <v>213</v>
      </c>
      <c r="D56" s="126" t="s">
        <v>1011</v>
      </c>
      <c r="E56" s="126" t="s">
        <v>1012</v>
      </c>
      <c r="F56" s="126" t="s">
        <v>1013</v>
      </c>
      <c r="G56" s="126" t="s">
        <v>915</v>
      </c>
      <c r="J56" s="126" t="s">
        <v>1393</v>
      </c>
    </row>
    <row r="57" spans="1:10">
      <c r="A57" s="126">
        <v>56</v>
      </c>
      <c r="B57" s="126" t="s">
        <v>803</v>
      </c>
      <c r="C57" s="126" t="s">
        <v>213</v>
      </c>
      <c r="D57" s="126" t="s">
        <v>1014</v>
      </c>
      <c r="E57" s="126" t="s">
        <v>1015</v>
      </c>
      <c r="F57" s="126" t="s">
        <v>1016</v>
      </c>
      <c r="G57" s="126" t="s">
        <v>1017</v>
      </c>
      <c r="J57" s="126" t="s">
        <v>1393</v>
      </c>
    </row>
    <row r="58" spans="1:10">
      <c r="A58" s="126">
        <v>57</v>
      </c>
      <c r="B58" s="126" t="s">
        <v>803</v>
      </c>
      <c r="C58" s="126" t="s">
        <v>213</v>
      </c>
      <c r="D58" s="126" t="s">
        <v>1018</v>
      </c>
      <c r="E58" s="126" t="s">
        <v>1019</v>
      </c>
      <c r="F58" s="126" t="s">
        <v>1020</v>
      </c>
      <c r="G58" s="126" t="s">
        <v>1021</v>
      </c>
      <c r="J58" s="126" t="s">
        <v>1393</v>
      </c>
    </row>
    <row r="59" spans="1:10">
      <c r="A59" s="126">
        <v>58</v>
      </c>
      <c r="B59" s="126" t="s">
        <v>803</v>
      </c>
      <c r="C59" s="126" t="s">
        <v>213</v>
      </c>
      <c r="D59" s="126" t="s">
        <v>1022</v>
      </c>
      <c r="E59" s="126" t="s">
        <v>1023</v>
      </c>
      <c r="F59" s="126" t="s">
        <v>1024</v>
      </c>
      <c r="G59" s="126" t="s">
        <v>1025</v>
      </c>
      <c r="J59" s="126" t="s">
        <v>1393</v>
      </c>
    </row>
    <row r="60" spans="1:10">
      <c r="A60" s="126">
        <v>59</v>
      </c>
      <c r="B60" s="126" t="s">
        <v>803</v>
      </c>
      <c r="C60" s="126" t="s">
        <v>213</v>
      </c>
      <c r="D60" s="126" t="s">
        <v>1026</v>
      </c>
      <c r="E60" s="126" t="s">
        <v>1027</v>
      </c>
      <c r="F60" s="126" t="s">
        <v>1028</v>
      </c>
      <c r="G60" s="126" t="s">
        <v>1029</v>
      </c>
      <c r="J60" s="126" t="s">
        <v>1393</v>
      </c>
    </row>
    <row r="61" spans="1:10">
      <c r="A61" s="126">
        <v>60</v>
      </c>
      <c r="B61" s="126" t="s">
        <v>803</v>
      </c>
      <c r="C61" s="126" t="s">
        <v>213</v>
      </c>
      <c r="D61" s="126" t="s">
        <v>1030</v>
      </c>
      <c r="E61" s="126" t="s">
        <v>1031</v>
      </c>
      <c r="F61" s="126" t="s">
        <v>1032</v>
      </c>
      <c r="G61" s="126" t="s">
        <v>811</v>
      </c>
      <c r="J61" s="126" t="s">
        <v>1393</v>
      </c>
    </row>
    <row r="62" spans="1:10">
      <c r="A62" s="126">
        <v>61</v>
      </c>
      <c r="B62" s="126" t="s">
        <v>803</v>
      </c>
      <c r="C62" s="126" t="s">
        <v>213</v>
      </c>
      <c r="D62" s="126" t="s">
        <v>1033</v>
      </c>
      <c r="E62" s="126" t="s">
        <v>1034</v>
      </c>
      <c r="F62" s="126" t="s">
        <v>1035</v>
      </c>
      <c r="G62" s="126" t="s">
        <v>1036</v>
      </c>
      <c r="J62" s="126" t="s">
        <v>1393</v>
      </c>
    </row>
    <row r="63" spans="1:10">
      <c r="A63" s="126">
        <v>62</v>
      </c>
      <c r="B63" s="126" t="s">
        <v>803</v>
      </c>
      <c r="C63" s="126" t="s">
        <v>213</v>
      </c>
      <c r="D63" s="126" t="s">
        <v>1037</v>
      </c>
      <c r="E63" s="126" t="s">
        <v>1038</v>
      </c>
      <c r="F63" s="126" t="s">
        <v>1039</v>
      </c>
      <c r="G63" s="126" t="s">
        <v>845</v>
      </c>
      <c r="J63" s="126" t="s">
        <v>1393</v>
      </c>
    </row>
    <row r="64" spans="1:10">
      <c r="A64" s="126">
        <v>63</v>
      </c>
      <c r="B64" s="126" t="s">
        <v>803</v>
      </c>
      <c r="C64" s="126" t="s">
        <v>213</v>
      </c>
      <c r="D64" s="126" t="s">
        <v>1040</v>
      </c>
      <c r="E64" s="126" t="s">
        <v>1041</v>
      </c>
      <c r="F64" s="126" t="s">
        <v>1042</v>
      </c>
      <c r="G64" s="126" t="s">
        <v>877</v>
      </c>
      <c r="J64" s="126" t="s">
        <v>1393</v>
      </c>
    </row>
    <row r="65" spans="1:10">
      <c r="A65" s="126">
        <v>64</v>
      </c>
      <c r="B65" s="126" t="s">
        <v>803</v>
      </c>
      <c r="C65" s="126" t="s">
        <v>213</v>
      </c>
      <c r="D65" s="126" t="s">
        <v>1043</v>
      </c>
      <c r="E65" s="126" t="s">
        <v>1044</v>
      </c>
      <c r="F65" s="126" t="s">
        <v>1045</v>
      </c>
      <c r="G65" s="126" t="s">
        <v>1010</v>
      </c>
      <c r="J65" s="126" t="s">
        <v>1393</v>
      </c>
    </row>
    <row r="66" spans="1:10">
      <c r="A66" s="126">
        <v>65</v>
      </c>
      <c r="B66" s="126" t="s">
        <v>803</v>
      </c>
      <c r="C66" s="126" t="s">
        <v>213</v>
      </c>
      <c r="D66" s="126" t="s">
        <v>1046</v>
      </c>
      <c r="E66" s="126" t="s">
        <v>1047</v>
      </c>
      <c r="F66" s="126" t="s">
        <v>1048</v>
      </c>
      <c r="G66" s="126" t="s">
        <v>1049</v>
      </c>
      <c r="J66" s="126" t="s">
        <v>1393</v>
      </c>
    </row>
    <row r="67" spans="1:10">
      <c r="A67" s="126">
        <v>66</v>
      </c>
      <c r="B67" s="126" t="s">
        <v>803</v>
      </c>
      <c r="C67" s="126" t="s">
        <v>213</v>
      </c>
      <c r="D67" s="126" t="s">
        <v>1050</v>
      </c>
      <c r="E67" s="126" t="s">
        <v>1051</v>
      </c>
      <c r="F67" s="126" t="s">
        <v>1052</v>
      </c>
      <c r="G67" s="126" t="s">
        <v>1053</v>
      </c>
      <c r="J67" s="126" t="s">
        <v>1393</v>
      </c>
    </row>
    <row r="68" spans="1:10">
      <c r="A68" s="126">
        <v>67</v>
      </c>
      <c r="B68" s="126" t="s">
        <v>803</v>
      </c>
      <c r="C68" s="126" t="s">
        <v>213</v>
      </c>
      <c r="D68" s="126" t="s">
        <v>1054</v>
      </c>
      <c r="E68" s="126" t="s">
        <v>1055</v>
      </c>
      <c r="F68" s="126" t="s">
        <v>1056</v>
      </c>
      <c r="G68" s="126" t="s">
        <v>1057</v>
      </c>
      <c r="J68" s="126" t="s">
        <v>1393</v>
      </c>
    </row>
    <row r="69" spans="1:10">
      <c r="A69" s="126">
        <v>68</v>
      </c>
      <c r="B69" s="126" t="s">
        <v>803</v>
      </c>
      <c r="C69" s="126" t="s">
        <v>213</v>
      </c>
      <c r="D69" s="126" t="s">
        <v>1058</v>
      </c>
      <c r="E69" s="126" t="s">
        <v>1059</v>
      </c>
      <c r="F69" s="126" t="s">
        <v>1060</v>
      </c>
      <c r="G69" s="126" t="s">
        <v>1061</v>
      </c>
      <c r="J69" s="126" t="s">
        <v>1393</v>
      </c>
    </row>
    <row r="70" spans="1:10">
      <c r="A70" s="126">
        <v>69</v>
      </c>
      <c r="B70" s="126" t="s">
        <v>803</v>
      </c>
      <c r="C70" s="126" t="s">
        <v>213</v>
      </c>
      <c r="D70" s="126" t="s">
        <v>1062</v>
      </c>
      <c r="E70" s="126" t="s">
        <v>1063</v>
      </c>
      <c r="F70" s="126" t="s">
        <v>1064</v>
      </c>
      <c r="G70" s="126" t="s">
        <v>1065</v>
      </c>
      <c r="J70" s="126" t="s">
        <v>1393</v>
      </c>
    </row>
    <row r="71" spans="1:10">
      <c r="A71" s="126">
        <v>70</v>
      </c>
      <c r="B71" s="126" t="s">
        <v>803</v>
      </c>
      <c r="C71" s="126" t="s">
        <v>213</v>
      </c>
      <c r="D71" s="126" t="s">
        <v>1066</v>
      </c>
      <c r="E71" s="126" t="s">
        <v>1067</v>
      </c>
      <c r="F71" s="126" t="s">
        <v>1068</v>
      </c>
      <c r="G71" s="126" t="s">
        <v>1069</v>
      </c>
      <c r="I71" s="126" t="s">
        <v>846</v>
      </c>
      <c r="J71" s="126" t="s">
        <v>1393</v>
      </c>
    </row>
    <row r="72" spans="1:10">
      <c r="A72" s="126">
        <v>71</v>
      </c>
      <c r="B72" s="126" t="s">
        <v>803</v>
      </c>
      <c r="C72" s="126" t="s">
        <v>213</v>
      </c>
      <c r="D72" s="126" t="s">
        <v>1070</v>
      </c>
      <c r="E72" s="126" t="s">
        <v>1071</v>
      </c>
      <c r="F72" s="126" t="s">
        <v>1072</v>
      </c>
      <c r="G72" s="126" t="s">
        <v>1069</v>
      </c>
      <c r="J72" s="126" t="s">
        <v>1393</v>
      </c>
    </row>
    <row r="73" spans="1:10">
      <c r="A73" s="126">
        <v>72</v>
      </c>
      <c r="B73" s="126" t="s">
        <v>803</v>
      </c>
      <c r="C73" s="126" t="s">
        <v>213</v>
      </c>
      <c r="D73" s="126" t="s">
        <v>1073</v>
      </c>
      <c r="E73" s="126" t="s">
        <v>1074</v>
      </c>
      <c r="F73" s="126" t="s">
        <v>1075</v>
      </c>
      <c r="G73" s="126" t="s">
        <v>877</v>
      </c>
      <c r="J73" s="126" t="s">
        <v>1393</v>
      </c>
    </row>
    <row r="74" spans="1:10">
      <c r="A74" s="126">
        <v>73</v>
      </c>
      <c r="B74" s="126" t="s">
        <v>803</v>
      </c>
      <c r="C74" s="126" t="s">
        <v>213</v>
      </c>
      <c r="D74" s="126" t="s">
        <v>1076</v>
      </c>
      <c r="E74" s="126" t="s">
        <v>1077</v>
      </c>
      <c r="F74" s="126" t="s">
        <v>1078</v>
      </c>
      <c r="G74" s="126" t="s">
        <v>807</v>
      </c>
      <c r="J74" s="126" t="s">
        <v>1393</v>
      </c>
    </row>
    <row r="75" spans="1:10">
      <c r="A75" s="126">
        <v>74</v>
      </c>
      <c r="B75" s="126" t="s">
        <v>803</v>
      </c>
      <c r="C75" s="126" t="s">
        <v>213</v>
      </c>
      <c r="D75" s="126" t="s">
        <v>1079</v>
      </c>
      <c r="E75" s="126" t="s">
        <v>1080</v>
      </c>
      <c r="F75" s="126" t="s">
        <v>1081</v>
      </c>
      <c r="G75" s="126" t="s">
        <v>988</v>
      </c>
      <c r="J75" s="126" t="s">
        <v>1393</v>
      </c>
    </row>
    <row r="76" spans="1:10">
      <c r="A76" s="126">
        <v>75</v>
      </c>
      <c r="B76" s="126" t="s">
        <v>803</v>
      </c>
      <c r="C76" s="126" t="s">
        <v>213</v>
      </c>
      <c r="D76" s="126" t="s">
        <v>1082</v>
      </c>
      <c r="E76" s="126" t="s">
        <v>1083</v>
      </c>
      <c r="F76" s="126" t="s">
        <v>1084</v>
      </c>
      <c r="G76" s="126" t="s">
        <v>858</v>
      </c>
      <c r="J76" s="126" t="s">
        <v>1393</v>
      </c>
    </row>
    <row r="77" spans="1:10">
      <c r="A77" s="126">
        <v>76</v>
      </c>
      <c r="B77" s="126" t="s">
        <v>803</v>
      </c>
      <c r="C77" s="126" t="s">
        <v>213</v>
      </c>
      <c r="D77" s="126" t="s">
        <v>1085</v>
      </c>
      <c r="E77" s="126" t="s">
        <v>1086</v>
      </c>
      <c r="F77" s="126" t="s">
        <v>1087</v>
      </c>
      <c r="G77" s="126" t="s">
        <v>854</v>
      </c>
      <c r="J77" s="126" t="s">
        <v>1393</v>
      </c>
    </row>
    <row r="78" spans="1:10">
      <c r="A78" s="126">
        <v>77</v>
      </c>
      <c r="B78" s="126" t="s">
        <v>803</v>
      </c>
      <c r="C78" s="126" t="s">
        <v>213</v>
      </c>
      <c r="D78" s="126" t="s">
        <v>1088</v>
      </c>
      <c r="E78" s="126" t="s">
        <v>1089</v>
      </c>
      <c r="F78" s="126" t="s">
        <v>1090</v>
      </c>
      <c r="G78" s="126" t="s">
        <v>1091</v>
      </c>
      <c r="H78" s="126" t="s">
        <v>1092</v>
      </c>
      <c r="J78" s="126" t="s">
        <v>1393</v>
      </c>
    </row>
    <row r="79" spans="1:10">
      <c r="A79" s="126">
        <v>78</v>
      </c>
      <c r="B79" s="126" t="s">
        <v>803</v>
      </c>
      <c r="C79" s="126" t="s">
        <v>213</v>
      </c>
      <c r="D79" s="126" t="s">
        <v>1093</v>
      </c>
      <c r="E79" s="126" t="s">
        <v>1094</v>
      </c>
      <c r="F79" s="126" t="s">
        <v>1095</v>
      </c>
      <c r="G79" s="126" t="s">
        <v>1096</v>
      </c>
      <c r="J79" s="126" t="s">
        <v>1393</v>
      </c>
    </row>
    <row r="80" spans="1:10">
      <c r="A80" s="126">
        <v>79</v>
      </c>
      <c r="B80" s="126" t="s">
        <v>803</v>
      </c>
      <c r="C80" s="126" t="s">
        <v>213</v>
      </c>
      <c r="D80" s="126" t="s">
        <v>1097</v>
      </c>
      <c r="E80" s="126" t="s">
        <v>1098</v>
      </c>
      <c r="F80" s="126" t="s">
        <v>1099</v>
      </c>
      <c r="G80" s="126" t="s">
        <v>959</v>
      </c>
      <c r="J80" s="126" t="s">
        <v>1393</v>
      </c>
    </row>
    <row r="81" spans="1:10">
      <c r="A81" s="126">
        <v>80</v>
      </c>
      <c r="B81" s="126" t="s">
        <v>803</v>
      </c>
      <c r="C81" s="126" t="s">
        <v>213</v>
      </c>
      <c r="D81" s="126" t="s">
        <v>1100</v>
      </c>
      <c r="E81" s="126" t="s">
        <v>1101</v>
      </c>
      <c r="F81" s="126" t="s">
        <v>1102</v>
      </c>
      <c r="G81" s="126" t="s">
        <v>854</v>
      </c>
      <c r="J81" s="126" t="s">
        <v>1393</v>
      </c>
    </row>
    <row r="82" spans="1:10">
      <c r="A82" s="126">
        <v>81</v>
      </c>
      <c r="B82" s="126" t="s">
        <v>803</v>
      </c>
      <c r="C82" s="126" t="s">
        <v>213</v>
      </c>
      <c r="D82" s="126" t="s">
        <v>1103</v>
      </c>
      <c r="E82" s="126" t="s">
        <v>1104</v>
      </c>
      <c r="F82" s="126" t="s">
        <v>1105</v>
      </c>
      <c r="G82" s="126" t="s">
        <v>954</v>
      </c>
      <c r="I82" s="126" t="s">
        <v>980</v>
      </c>
      <c r="J82" s="126" t="s">
        <v>1393</v>
      </c>
    </row>
    <row r="83" spans="1:10">
      <c r="A83" s="126">
        <v>82</v>
      </c>
      <c r="B83" s="126" t="s">
        <v>803</v>
      </c>
      <c r="C83" s="126" t="s">
        <v>213</v>
      </c>
      <c r="D83" s="126" t="s">
        <v>1106</v>
      </c>
      <c r="E83" s="126" t="s">
        <v>1107</v>
      </c>
      <c r="F83" s="126" t="s">
        <v>1108</v>
      </c>
      <c r="G83" s="126" t="s">
        <v>998</v>
      </c>
      <c r="J83" s="126" t="s">
        <v>1393</v>
      </c>
    </row>
    <row r="84" spans="1:10">
      <c r="A84" s="126">
        <v>83</v>
      </c>
      <c r="B84" s="126" t="s">
        <v>803</v>
      </c>
      <c r="C84" s="126" t="s">
        <v>213</v>
      </c>
      <c r="D84" s="126" t="s">
        <v>1109</v>
      </c>
      <c r="E84" s="126" t="s">
        <v>1110</v>
      </c>
      <c r="F84" s="126" t="s">
        <v>1111</v>
      </c>
      <c r="G84" s="126" t="s">
        <v>811</v>
      </c>
      <c r="J84" s="126" t="s">
        <v>1393</v>
      </c>
    </row>
    <row r="85" spans="1:10">
      <c r="A85" s="126">
        <v>84</v>
      </c>
      <c r="B85" s="126" t="s">
        <v>803</v>
      </c>
      <c r="C85" s="126" t="s">
        <v>213</v>
      </c>
      <c r="D85" s="126" t="s">
        <v>1112</v>
      </c>
      <c r="E85" s="126" t="s">
        <v>1113</v>
      </c>
      <c r="F85" s="126" t="s">
        <v>1114</v>
      </c>
      <c r="G85" s="126" t="s">
        <v>1010</v>
      </c>
      <c r="J85" s="126" t="s">
        <v>1393</v>
      </c>
    </row>
    <row r="86" spans="1:10">
      <c r="A86" s="126">
        <v>85</v>
      </c>
      <c r="B86" s="126" t="s">
        <v>803</v>
      </c>
      <c r="C86" s="126" t="s">
        <v>213</v>
      </c>
      <c r="D86" s="126" t="s">
        <v>1115</v>
      </c>
      <c r="E86" s="126" t="s">
        <v>1116</v>
      </c>
      <c r="F86" s="126" t="s">
        <v>1117</v>
      </c>
      <c r="G86" s="126" t="s">
        <v>1057</v>
      </c>
      <c r="J86" s="126" t="s">
        <v>1393</v>
      </c>
    </row>
    <row r="87" spans="1:10">
      <c r="A87" s="126">
        <v>86</v>
      </c>
      <c r="B87" s="126" t="s">
        <v>803</v>
      </c>
      <c r="C87" s="126" t="s">
        <v>213</v>
      </c>
      <c r="D87" s="126" t="s">
        <v>1118</v>
      </c>
      <c r="E87" s="126" t="s">
        <v>1119</v>
      </c>
      <c r="F87" s="126" t="s">
        <v>1120</v>
      </c>
      <c r="G87" s="126" t="s">
        <v>1121</v>
      </c>
      <c r="J87" s="126" t="s">
        <v>1393</v>
      </c>
    </row>
    <row r="88" spans="1:10">
      <c r="A88" s="126">
        <v>87</v>
      </c>
      <c r="B88" s="126" t="s">
        <v>803</v>
      </c>
      <c r="C88" s="126" t="s">
        <v>213</v>
      </c>
      <c r="D88" s="126" t="s">
        <v>1122</v>
      </c>
      <c r="E88" s="126" t="s">
        <v>1123</v>
      </c>
      <c r="F88" s="126" t="s">
        <v>1124</v>
      </c>
      <c r="G88" s="126" t="s">
        <v>1125</v>
      </c>
      <c r="H88" s="126" t="s">
        <v>1126</v>
      </c>
      <c r="J88" s="126" t="s">
        <v>1393</v>
      </c>
    </row>
    <row r="89" spans="1:10">
      <c r="A89" s="126">
        <v>88</v>
      </c>
      <c r="B89" s="126" t="s">
        <v>803</v>
      </c>
      <c r="C89" s="126" t="s">
        <v>213</v>
      </c>
      <c r="D89" s="126" t="s">
        <v>1127</v>
      </c>
      <c r="E89" s="126" t="s">
        <v>1128</v>
      </c>
      <c r="F89" s="126" t="s">
        <v>1129</v>
      </c>
      <c r="G89" s="126" t="s">
        <v>1125</v>
      </c>
      <c r="H89" s="126" t="s">
        <v>1130</v>
      </c>
      <c r="J89" s="126" t="s">
        <v>1393</v>
      </c>
    </row>
    <row r="90" spans="1:10">
      <c r="A90" s="126">
        <v>89</v>
      </c>
      <c r="B90" s="126" t="s">
        <v>803</v>
      </c>
      <c r="C90" s="126" t="s">
        <v>213</v>
      </c>
      <c r="D90" s="126" t="s">
        <v>1131</v>
      </c>
      <c r="E90" s="126" t="s">
        <v>1132</v>
      </c>
      <c r="F90" s="126" t="s">
        <v>1133</v>
      </c>
      <c r="G90" s="126" t="s">
        <v>1069</v>
      </c>
      <c r="J90" s="126" t="s">
        <v>1393</v>
      </c>
    </row>
    <row r="91" spans="1:10">
      <c r="A91" s="126">
        <v>90</v>
      </c>
      <c r="B91" s="126" t="s">
        <v>803</v>
      </c>
      <c r="C91" s="126" t="s">
        <v>213</v>
      </c>
      <c r="D91" s="126" t="s">
        <v>1134</v>
      </c>
      <c r="E91" s="126" t="s">
        <v>1135</v>
      </c>
      <c r="F91" s="126" t="s">
        <v>1136</v>
      </c>
      <c r="G91" s="126" t="s">
        <v>1137</v>
      </c>
      <c r="J91" s="126" t="s">
        <v>1393</v>
      </c>
    </row>
    <row r="92" spans="1:10">
      <c r="A92" s="126">
        <v>91</v>
      </c>
      <c r="B92" s="126" t="s">
        <v>803</v>
      </c>
      <c r="C92" s="126" t="s">
        <v>213</v>
      </c>
      <c r="D92" s="126" t="s">
        <v>1138</v>
      </c>
      <c r="E92" s="126" t="s">
        <v>1139</v>
      </c>
      <c r="F92" s="126" t="s">
        <v>1140</v>
      </c>
      <c r="G92" s="126" t="s">
        <v>1069</v>
      </c>
      <c r="H92" s="126" t="s">
        <v>846</v>
      </c>
      <c r="J92" s="126" t="s">
        <v>1393</v>
      </c>
    </row>
    <row r="93" spans="1:10">
      <c r="A93" s="126">
        <v>92</v>
      </c>
      <c r="B93" s="126" t="s">
        <v>803</v>
      </c>
      <c r="C93" s="126" t="s">
        <v>213</v>
      </c>
      <c r="D93" s="126" t="s">
        <v>1141</v>
      </c>
      <c r="E93" s="126" t="s">
        <v>1142</v>
      </c>
      <c r="F93" s="126" t="s">
        <v>1143</v>
      </c>
      <c r="G93" s="126" t="s">
        <v>1069</v>
      </c>
      <c r="J93" s="126" t="s">
        <v>1393</v>
      </c>
    </row>
    <row r="94" spans="1:10">
      <c r="A94" s="126">
        <v>93</v>
      </c>
      <c r="B94" s="126" t="s">
        <v>803</v>
      </c>
      <c r="C94" s="126" t="s">
        <v>213</v>
      </c>
      <c r="D94" s="126" t="s">
        <v>1144</v>
      </c>
      <c r="E94" s="126" t="s">
        <v>1145</v>
      </c>
      <c r="F94" s="126" t="s">
        <v>1146</v>
      </c>
      <c r="G94" s="126" t="s">
        <v>1147</v>
      </c>
      <c r="J94" s="126" t="s">
        <v>1393</v>
      </c>
    </row>
    <row r="95" spans="1:10">
      <c r="A95" s="126">
        <v>94</v>
      </c>
      <c r="B95" s="126" t="s">
        <v>803</v>
      </c>
      <c r="C95" s="126" t="s">
        <v>213</v>
      </c>
      <c r="D95" s="126" t="s">
        <v>1148</v>
      </c>
      <c r="E95" s="126" t="s">
        <v>1149</v>
      </c>
      <c r="F95" s="126" t="s">
        <v>1150</v>
      </c>
      <c r="G95" s="126" t="s">
        <v>807</v>
      </c>
      <c r="J95" s="126" t="s">
        <v>1393</v>
      </c>
    </row>
    <row r="96" spans="1:10">
      <c r="A96" s="126">
        <v>95</v>
      </c>
      <c r="B96" s="126" t="s">
        <v>803</v>
      </c>
      <c r="C96" s="126" t="s">
        <v>213</v>
      </c>
      <c r="D96" s="126" t="s">
        <v>1151</v>
      </c>
      <c r="E96" s="126" t="s">
        <v>1152</v>
      </c>
      <c r="F96" s="126" t="s">
        <v>1153</v>
      </c>
      <c r="G96" s="126" t="s">
        <v>928</v>
      </c>
      <c r="I96" s="126" t="s">
        <v>980</v>
      </c>
      <c r="J96" s="126" t="s">
        <v>1393</v>
      </c>
    </row>
    <row r="97" spans="1:10">
      <c r="A97" s="126">
        <v>96</v>
      </c>
      <c r="B97" s="126" t="s">
        <v>803</v>
      </c>
      <c r="C97" s="126" t="s">
        <v>213</v>
      </c>
      <c r="D97" s="126" t="s">
        <v>1154</v>
      </c>
      <c r="E97" s="126" t="s">
        <v>1155</v>
      </c>
      <c r="F97" s="126" t="s">
        <v>1156</v>
      </c>
      <c r="G97" s="126" t="s">
        <v>881</v>
      </c>
      <c r="J97" s="126" t="s">
        <v>1393</v>
      </c>
    </row>
    <row r="98" spans="1:10">
      <c r="A98" s="126">
        <v>97</v>
      </c>
      <c r="B98" s="126" t="s">
        <v>803</v>
      </c>
      <c r="C98" s="126" t="s">
        <v>213</v>
      </c>
      <c r="D98" s="126" t="s">
        <v>1157</v>
      </c>
      <c r="E98" s="126" t="s">
        <v>1158</v>
      </c>
      <c r="F98" s="126" t="s">
        <v>1159</v>
      </c>
      <c r="G98" s="126" t="s">
        <v>854</v>
      </c>
      <c r="J98" s="126" t="s">
        <v>1393</v>
      </c>
    </row>
    <row r="99" spans="1:10">
      <c r="A99" s="126">
        <v>98</v>
      </c>
      <c r="B99" s="126" t="s">
        <v>803</v>
      </c>
      <c r="C99" s="126" t="s">
        <v>213</v>
      </c>
      <c r="D99" s="126" t="s">
        <v>1160</v>
      </c>
      <c r="E99" s="126" t="s">
        <v>1161</v>
      </c>
      <c r="F99" s="126" t="s">
        <v>1162</v>
      </c>
      <c r="G99" s="126" t="s">
        <v>854</v>
      </c>
      <c r="J99" s="126" t="s">
        <v>1393</v>
      </c>
    </row>
    <row r="100" spans="1:10">
      <c r="A100" s="126">
        <v>99</v>
      </c>
      <c r="B100" s="126" t="s">
        <v>803</v>
      </c>
      <c r="C100" s="126" t="s">
        <v>213</v>
      </c>
      <c r="D100" s="126" t="s">
        <v>1163</v>
      </c>
      <c r="E100" s="126" t="s">
        <v>1164</v>
      </c>
      <c r="F100" s="126" t="s">
        <v>1165</v>
      </c>
      <c r="G100" s="126" t="s">
        <v>1002</v>
      </c>
      <c r="J100" s="126" t="s">
        <v>1393</v>
      </c>
    </row>
    <row r="101" spans="1:10">
      <c r="A101" s="126">
        <v>100</v>
      </c>
      <c r="B101" s="126" t="s">
        <v>803</v>
      </c>
      <c r="C101" s="126" t="s">
        <v>213</v>
      </c>
      <c r="D101" s="126" t="s">
        <v>1166</v>
      </c>
      <c r="E101" s="126" t="s">
        <v>1167</v>
      </c>
      <c r="F101" s="126" t="s">
        <v>1168</v>
      </c>
      <c r="G101" s="126" t="s">
        <v>984</v>
      </c>
      <c r="J101" s="126" t="s">
        <v>1393</v>
      </c>
    </row>
    <row r="102" spans="1:10">
      <c r="A102" s="126">
        <v>101</v>
      </c>
      <c r="B102" s="126" t="s">
        <v>803</v>
      </c>
      <c r="C102" s="126" t="s">
        <v>213</v>
      </c>
      <c r="D102" s="126" t="s">
        <v>1169</v>
      </c>
      <c r="E102" s="126" t="s">
        <v>1170</v>
      </c>
      <c r="F102" s="126" t="s">
        <v>1171</v>
      </c>
      <c r="G102" s="126" t="s">
        <v>881</v>
      </c>
      <c r="J102" s="126" t="s">
        <v>1393</v>
      </c>
    </row>
    <row r="103" spans="1:10">
      <c r="A103" s="126">
        <v>102</v>
      </c>
      <c r="B103" s="126" t="s">
        <v>803</v>
      </c>
      <c r="C103" s="126" t="s">
        <v>213</v>
      </c>
      <c r="D103" s="126" t="s">
        <v>1172</v>
      </c>
      <c r="E103" s="126" t="s">
        <v>1173</v>
      </c>
      <c r="F103" s="126" t="s">
        <v>1174</v>
      </c>
      <c r="G103" s="126" t="s">
        <v>1175</v>
      </c>
      <c r="J103" s="126" t="s">
        <v>1393</v>
      </c>
    </row>
    <row r="104" spans="1:10">
      <c r="A104" s="126">
        <v>103</v>
      </c>
      <c r="B104" s="126" t="s">
        <v>803</v>
      </c>
      <c r="C104" s="126" t="s">
        <v>213</v>
      </c>
      <c r="D104" s="126" t="s">
        <v>1176</v>
      </c>
      <c r="E104" s="126" t="s">
        <v>1177</v>
      </c>
      <c r="F104" s="126" t="s">
        <v>1178</v>
      </c>
      <c r="G104" s="126" t="s">
        <v>959</v>
      </c>
      <c r="J104" s="126" t="s">
        <v>1393</v>
      </c>
    </row>
    <row r="105" spans="1:10">
      <c r="A105" s="126">
        <v>104</v>
      </c>
      <c r="B105" s="126" t="s">
        <v>803</v>
      </c>
      <c r="C105" s="126" t="s">
        <v>213</v>
      </c>
      <c r="D105" s="126" t="s">
        <v>1179</v>
      </c>
      <c r="E105" s="126" t="s">
        <v>1180</v>
      </c>
      <c r="F105" s="126" t="s">
        <v>1181</v>
      </c>
      <c r="G105" s="126" t="s">
        <v>858</v>
      </c>
      <c r="J105" s="126" t="s">
        <v>1393</v>
      </c>
    </row>
    <row r="106" spans="1:10">
      <c r="A106" s="126">
        <v>105</v>
      </c>
      <c r="B106" s="126" t="s">
        <v>803</v>
      </c>
      <c r="C106" s="126" t="s">
        <v>213</v>
      </c>
      <c r="D106" s="126" t="s">
        <v>1182</v>
      </c>
      <c r="E106" s="126" t="s">
        <v>1183</v>
      </c>
      <c r="F106" s="126" t="s">
        <v>1184</v>
      </c>
      <c r="G106" s="126" t="s">
        <v>1185</v>
      </c>
      <c r="J106" s="126" t="s">
        <v>1393</v>
      </c>
    </row>
    <row r="107" spans="1:10">
      <c r="A107" s="126">
        <v>106</v>
      </c>
      <c r="B107" s="126" t="s">
        <v>803</v>
      </c>
      <c r="C107" s="126" t="s">
        <v>213</v>
      </c>
      <c r="D107" s="126" t="s">
        <v>1186</v>
      </c>
      <c r="E107" s="126" t="s">
        <v>1187</v>
      </c>
      <c r="F107" s="126" t="s">
        <v>1188</v>
      </c>
      <c r="G107" s="126" t="s">
        <v>815</v>
      </c>
      <c r="H107" s="126" t="s">
        <v>1189</v>
      </c>
      <c r="J107" s="126" t="s">
        <v>1393</v>
      </c>
    </row>
    <row r="108" spans="1:10">
      <c r="A108" s="126">
        <v>107</v>
      </c>
      <c r="B108" s="126" t="s">
        <v>803</v>
      </c>
      <c r="C108" s="126" t="s">
        <v>213</v>
      </c>
      <c r="D108" s="126" t="s">
        <v>1190</v>
      </c>
      <c r="E108" s="126" t="s">
        <v>1191</v>
      </c>
      <c r="F108" s="126" t="s">
        <v>1192</v>
      </c>
      <c r="G108" s="126" t="s">
        <v>959</v>
      </c>
      <c r="J108" s="126" t="s">
        <v>1393</v>
      </c>
    </row>
    <row r="109" spans="1:10">
      <c r="A109" s="126">
        <v>108</v>
      </c>
      <c r="B109" s="126" t="s">
        <v>803</v>
      </c>
      <c r="C109" s="126" t="s">
        <v>213</v>
      </c>
      <c r="D109" s="126" t="s">
        <v>1193</v>
      </c>
      <c r="E109" s="126" t="s">
        <v>1194</v>
      </c>
      <c r="F109" s="126" t="s">
        <v>1195</v>
      </c>
      <c r="G109" s="126" t="s">
        <v>1125</v>
      </c>
      <c r="J109" s="126" t="s">
        <v>1393</v>
      </c>
    </row>
    <row r="110" spans="1:10">
      <c r="A110" s="126">
        <v>109</v>
      </c>
      <c r="B110" s="126" t="s">
        <v>803</v>
      </c>
      <c r="C110" s="126" t="s">
        <v>213</v>
      </c>
      <c r="D110" s="126" t="s">
        <v>1196</v>
      </c>
      <c r="E110" s="126" t="s">
        <v>1197</v>
      </c>
      <c r="F110" s="126" t="s">
        <v>1198</v>
      </c>
      <c r="G110" s="126" t="s">
        <v>1121</v>
      </c>
      <c r="J110" s="126" t="s">
        <v>1393</v>
      </c>
    </row>
    <row r="111" spans="1:10">
      <c r="A111" s="126">
        <v>110</v>
      </c>
      <c r="B111" s="126" t="s">
        <v>803</v>
      </c>
      <c r="C111" s="126" t="s">
        <v>213</v>
      </c>
      <c r="D111" s="126" t="s">
        <v>1199</v>
      </c>
      <c r="E111" s="126" t="s">
        <v>1200</v>
      </c>
      <c r="F111" s="126" t="s">
        <v>1201</v>
      </c>
      <c r="G111" s="126" t="s">
        <v>998</v>
      </c>
      <c r="J111" s="126" t="s">
        <v>1393</v>
      </c>
    </row>
    <row r="112" spans="1:10">
      <c r="A112" s="126">
        <v>111</v>
      </c>
      <c r="B112" s="126" t="s">
        <v>803</v>
      </c>
      <c r="C112" s="126" t="s">
        <v>213</v>
      </c>
      <c r="D112" s="126" t="s">
        <v>1202</v>
      </c>
      <c r="E112" s="126" t="s">
        <v>1203</v>
      </c>
      <c r="F112" s="126" t="s">
        <v>1204</v>
      </c>
      <c r="G112" s="126" t="s">
        <v>1069</v>
      </c>
      <c r="J112" s="126" t="s">
        <v>1393</v>
      </c>
    </row>
    <row r="113" spans="1:10">
      <c r="A113" s="126">
        <v>112</v>
      </c>
      <c r="B113" s="126" t="s">
        <v>803</v>
      </c>
      <c r="C113" s="126" t="s">
        <v>213</v>
      </c>
      <c r="D113" s="126" t="s">
        <v>1205</v>
      </c>
      <c r="E113" s="126" t="s">
        <v>1206</v>
      </c>
      <c r="F113" s="126" t="s">
        <v>1207</v>
      </c>
      <c r="G113" s="126" t="s">
        <v>1208</v>
      </c>
      <c r="J113" s="126" t="s">
        <v>1393</v>
      </c>
    </row>
    <row r="114" spans="1:10">
      <c r="A114" s="126">
        <v>113</v>
      </c>
      <c r="B114" s="126" t="s">
        <v>803</v>
      </c>
      <c r="C114" s="126" t="s">
        <v>213</v>
      </c>
      <c r="D114" s="126" t="s">
        <v>1209</v>
      </c>
      <c r="E114" s="126" t="s">
        <v>1210</v>
      </c>
      <c r="F114" s="126" t="s">
        <v>1207</v>
      </c>
      <c r="G114" s="126" t="s">
        <v>973</v>
      </c>
      <c r="J114" s="126" t="s">
        <v>1393</v>
      </c>
    </row>
    <row r="115" spans="1:10">
      <c r="A115" s="126">
        <v>114</v>
      </c>
      <c r="B115" s="126" t="s">
        <v>803</v>
      </c>
      <c r="C115" s="126" t="s">
        <v>213</v>
      </c>
      <c r="D115" s="126" t="s">
        <v>1211</v>
      </c>
      <c r="E115" s="126" t="s">
        <v>1212</v>
      </c>
      <c r="F115" s="126" t="s">
        <v>1207</v>
      </c>
      <c r="G115" s="126" t="s">
        <v>1213</v>
      </c>
      <c r="J115" s="126" t="s">
        <v>1393</v>
      </c>
    </row>
    <row r="116" spans="1:10">
      <c r="A116" s="126">
        <v>115</v>
      </c>
      <c r="B116" s="126" t="s">
        <v>803</v>
      </c>
      <c r="C116" s="126" t="s">
        <v>213</v>
      </c>
      <c r="D116" s="126" t="s">
        <v>1214</v>
      </c>
      <c r="E116" s="126" t="s">
        <v>1215</v>
      </c>
      <c r="F116" s="126" t="s">
        <v>1207</v>
      </c>
      <c r="G116" s="126" t="s">
        <v>1216</v>
      </c>
      <c r="J116" s="126" t="s">
        <v>1393</v>
      </c>
    </row>
    <row r="117" spans="1:10">
      <c r="A117" s="126">
        <v>116</v>
      </c>
      <c r="B117" s="126" t="s">
        <v>803</v>
      </c>
      <c r="C117" s="126" t="s">
        <v>213</v>
      </c>
      <c r="D117" s="126" t="s">
        <v>1217</v>
      </c>
      <c r="E117" s="126" t="s">
        <v>1218</v>
      </c>
      <c r="F117" s="126" t="s">
        <v>1207</v>
      </c>
      <c r="G117" s="126" t="s">
        <v>1219</v>
      </c>
      <c r="J117" s="126" t="s">
        <v>1393</v>
      </c>
    </row>
    <row r="118" spans="1:10">
      <c r="A118" s="126">
        <v>117</v>
      </c>
      <c r="B118" s="126" t="s">
        <v>803</v>
      </c>
      <c r="C118" s="126" t="s">
        <v>213</v>
      </c>
      <c r="D118" s="126" t="s">
        <v>1220</v>
      </c>
      <c r="E118" s="126" t="s">
        <v>1221</v>
      </c>
      <c r="F118" s="126" t="s">
        <v>1207</v>
      </c>
      <c r="G118" s="126" t="s">
        <v>1222</v>
      </c>
      <c r="J118" s="126" t="s">
        <v>1393</v>
      </c>
    </row>
    <row r="119" spans="1:10">
      <c r="A119" s="126">
        <v>118</v>
      </c>
      <c r="B119" s="126" t="s">
        <v>803</v>
      </c>
      <c r="C119" s="126" t="s">
        <v>213</v>
      </c>
      <c r="D119" s="126" t="s">
        <v>1223</v>
      </c>
      <c r="E119" s="126" t="s">
        <v>1224</v>
      </c>
      <c r="F119" s="126" t="s">
        <v>1207</v>
      </c>
      <c r="G119" s="126" t="s">
        <v>1225</v>
      </c>
      <c r="J119" s="126" t="s">
        <v>1393</v>
      </c>
    </row>
    <row r="120" spans="1:10">
      <c r="A120" s="126">
        <v>119</v>
      </c>
      <c r="B120" s="126" t="s">
        <v>803</v>
      </c>
      <c r="C120" s="126" t="s">
        <v>213</v>
      </c>
      <c r="D120" s="126" t="s">
        <v>1226</v>
      </c>
      <c r="E120" s="126" t="s">
        <v>1227</v>
      </c>
      <c r="F120" s="126" t="s">
        <v>1207</v>
      </c>
      <c r="G120" s="126" t="s">
        <v>1228</v>
      </c>
      <c r="J120" s="126" t="s">
        <v>1393</v>
      </c>
    </row>
    <row r="121" spans="1:10">
      <c r="A121" s="126">
        <v>120</v>
      </c>
      <c r="B121" s="126" t="s">
        <v>803</v>
      </c>
      <c r="C121" s="126" t="s">
        <v>213</v>
      </c>
      <c r="D121" s="126" t="s">
        <v>1229</v>
      </c>
      <c r="E121" s="126" t="s">
        <v>1230</v>
      </c>
      <c r="F121" s="126" t="s">
        <v>1231</v>
      </c>
      <c r="G121" s="126" t="s">
        <v>845</v>
      </c>
      <c r="J121" s="126" t="s">
        <v>1393</v>
      </c>
    </row>
    <row r="122" spans="1:10">
      <c r="A122" s="126">
        <v>121</v>
      </c>
      <c r="B122" s="126" t="s">
        <v>803</v>
      </c>
      <c r="C122" s="126" t="s">
        <v>213</v>
      </c>
      <c r="D122" s="126" t="s">
        <v>1232</v>
      </c>
      <c r="E122" s="126" t="s">
        <v>1233</v>
      </c>
      <c r="F122" s="126" t="s">
        <v>1234</v>
      </c>
      <c r="G122" s="126" t="s">
        <v>1235</v>
      </c>
      <c r="J122" s="126" t="s">
        <v>1393</v>
      </c>
    </row>
    <row r="123" spans="1:10">
      <c r="A123" s="126">
        <v>122</v>
      </c>
      <c r="B123" s="126" t="s">
        <v>803</v>
      </c>
      <c r="C123" s="126" t="s">
        <v>213</v>
      </c>
      <c r="D123" s="126" t="s">
        <v>1236</v>
      </c>
      <c r="E123" s="126" t="s">
        <v>1237</v>
      </c>
      <c r="F123" s="126" t="s">
        <v>1238</v>
      </c>
      <c r="G123" s="126" t="s">
        <v>954</v>
      </c>
      <c r="J123" s="126" t="s">
        <v>1393</v>
      </c>
    </row>
    <row r="124" spans="1:10">
      <c r="A124" s="126">
        <v>123</v>
      </c>
      <c r="B124" s="126" t="s">
        <v>803</v>
      </c>
      <c r="C124" s="126" t="s">
        <v>213</v>
      </c>
      <c r="D124" s="126" t="s">
        <v>1239</v>
      </c>
      <c r="E124" s="126" t="s">
        <v>1240</v>
      </c>
      <c r="F124" s="126" t="s">
        <v>1241</v>
      </c>
      <c r="G124" s="126" t="s">
        <v>998</v>
      </c>
      <c r="J124" s="126" t="s">
        <v>1393</v>
      </c>
    </row>
    <row r="125" spans="1:10">
      <c r="A125" s="126">
        <v>124</v>
      </c>
      <c r="B125" s="126" t="s">
        <v>803</v>
      </c>
      <c r="C125" s="126" t="s">
        <v>213</v>
      </c>
      <c r="D125" s="126" t="s">
        <v>1242</v>
      </c>
      <c r="E125" s="126" t="s">
        <v>1243</v>
      </c>
      <c r="F125" s="126" t="s">
        <v>1244</v>
      </c>
      <c r="G125" s="126" t="s">
        <v>1245</v>
      </c>
      <c r="J125" s="126" t="s">
        <v>1393</v>
      </c>
    </row>
    <row r="126" spans="1:10">
      <c r="A126" s="126">
        <v>125</v>
      </c>
      <c r="B126" s="126" t="s">
        <v>803</v>
      </c>
      <c r="C126" s="126" t="s">
        <v>213</v>
      </c>
      <c r="D126" s="126" t="s">
        <v>1246</v>
      </c>
      <c r="E126" s="126" t="s">
        <v>1247</v>
      </c>
      <c r="F126" s="126" t="s">
        <v>1248</v>
      </c>
      <c r="G126" s="126" t="s">
        <v>1125</v>
      </c>
      <c r="J126" s="126" t="s">
        <v>1393</v>
      </c>
    </row>
    <row r="127" spans="1:10">
      <c r="A127" s="126">
        <v>126</v>
      </c>
      <c r="B127" s="126" t="s">
        <v>803</v>
      </c>
      <c r="C127" s="126" t="s">
        <v>213</v>
      </c>
      <c r="D127" s="126" t="s">
        <v>1249</v>
      </c>
      <c r="E127" s="126" t="s">
        <v>1250</v>
      </c>
      <c r="F127" s="126" t="s">
        <v>1251</v>
      </c>
      <c r="G127" s="126" t="s">
        <v>858</v>
      </c>
      <c r="J127" s="126" t="s">
        <v>1393</v>
      </c>
    </row>
    <row r="128" spans="1:10">
      <c r="A128" s="126">
        <v>127</v>
      </c>
      <c r="B128" s="126" t="s">
        <v>803</v>
      </c>
      <c r="C128" s="126" t="s">
        <v>213</v>
      </c>
      <c r="D128" s="126" t="s">
        <v>1252</v>
      </c>
      <c r="E128" s="126" t="s">
        <v>1253</v>
      </c>
      <c r="F128" s="126" t="s">
        <v>1254</v>
      </c>
      <c r="G128" s="126" t="s">
        <v>858</v>
      </c>
      <c r="J128" s="126" t="s">
        <v>1393</v>
      </c>
    </row>
    <row r="129" spans="1:10">
      <c r="A129" s="126">
        <v>128</v>
      </c>
      <c r="B129" s="126" t="s">
        <v>803</v>
      </c>
      <c r="C129" s="126" t="s">
        <v>213</v>
      </c>
      <c r="D129" s="126" t="s">
        <v>1255</v>
      </c>
      <c r="E129" s="126" t="s">
        <v>1256</v>
      </c>
      <c r="F129" s="126" t="s">
        <v>1257</v>
      </c>
      <c r="G129" s="126" t="s">
        <v>881</v>
      </c>
      <c r="H129" s="126" t="s">
        <v>1258</v>
      </c>
      <c r="J129" s="126" t="s">
        <v>1393</v>
      </c>
    </row>
    <row r="130" spans="1:10">
      <c r="A130" s="126">
        <v>129</v>
      </c>
      <c r="B130" s="126" t="s">
        <v>803</v>
      </c>
      <c r="C130" s="126" t="s">
        <v>213</v>
      </c>
      <c r="D130" s="126" t="s">
        <v>1259</v>
      </c>
      <c r="E130" s="126" t="s">
        <v>1260</v>
      </c>
      <c r="F130" s="126" t="s">
        <v>1261</v>
      </c>
      <c r="G130" s="126" t="s">
        <v>858</v>
      </c>
      <c r="I130" s="126" t="s">
        <v>980</v>
      </c>
      <c r="J130" s="126" t="s">
        <v>1393</v>
      </c>
    </row>
    <row r="131" spans="1:10">
      <c r="A131" s="126">
        <v>130</v>
      </c>
      <c r="B131" s="126" t="s">
        <v>803</v>
      </c>
      <c r="C131" s="126" t="s">
        <v>213</v>
      </c>
      <c r="D131" s="126" t="s">
        <v>1262</v>
      </c>
      <c r="E131" s="126" t="s">
        <v>1263</v>
      </c>
      <c r="F131" s="126" t="s">
        <v>1264</v>
      </c>
      <c r="G131" s="126" t="s">
        <v>1265</v>
      </c>
      <c r="J131" s="126" t="s">
        <v>1393</v>
      </c>
    </row>
    <row r="132" spans="1:10">
      <c r="A132" s="126">
        <v>131</v>
      </c>
      <c r="B132" s="126" t="s">
        <v>803</v>
      </c>
      <c r="C132" s="126" t="s">
        <v>213</v>
      </c>
      <c r="D132" s="126" t="s">
        <v>1266</v>
      </c>
      <c r="E132" s="126" t="s">
        <v>1267</v>
      </c>
      <c r="F132" s="126" t="s">
        <v>1268</v>
      </c>
      <c r="G132" s="126" t="s">
        <v>920</v>
      </c>
      <c r="H132" s="126" t="s">
        <v>1269</v>
      </c>
      <c r="J132" s="126" t="s">
        <v>1393</v>
      </c>
    </row>
    <row r="133" spans="1:10">
      <c r="A133" s="126">
        <v>132</v>
      </c>
      <c r="B133" s="126" t="s">
        <v>803</v>
      </c>
      <c r="C133" s="126" t="s">
        <v>213</v>
      </c>
      <c r="D133" s="126" t="s">
        <v>1270</v>
      </c>
      <c r="E133" s="126" t="s">
        <v>1267</v>
      </c>
      <c r="F133" s="126" t="s">
        <v>1271</v>
      </c>
      <c r="G133" s="126" t="s">
        <v>1272</v>
      </c>
      <c r="J133" s="126" t="s">
        <v>1393</v>
      </c>
    </row>
    <row r="134" spans="1:10">
      <c r="A134" s="126">
        <v>133</v>
      </c>
      <c r="B134" s="126" t="s">
        <v>803</v>
      </c>
      <c r="C134" s="126" t="s">
        <v>213</v>
      </c>
      <c r="D134" s="126" t="s">
        <v>1273</v>
      </c>
      <c r="E134" s="126" t="s">
        <v>1274</v>
      </c>
      <c r="F134" s="126" t="s">
        <v>1275</v>
      </c>
      <c r="G134" s="126" t="s">
        <v>1057</v>
      </c>
      <c r="J134" s="126" t="s">
        <v>1393</v>
      </c>
    </row>
    <row r="135" spans="1:10">
      <c r="A135" s="126">
        <v>134</v>
      </c>
      <c r="B135" s="126" t="s">
        <v>803</v>
      </c>
      <c r="C135" s="126" t="s">
        <v>213</v>
      </c>
      <c r="D135" s="126" t="s">
        <v>1276</v>
      </c>
      <c r="E135" s="126" t="s">
        <v>1277</v>
      </c>
      <c r="F135" s="126" t="s">
        <v>1278</v>
      </c>
      <c r="G135" s="126" t="s">
        <v>858</v>
      </c>
      <c r="J135" s="126" t="s">
        <v>1393</v>
      </c>
    </row>
    <row r="136" spans="1:10">
      <c r="A136" s="126">
        <v>135</v>
      </c>
      <c r="B136" s="126" t="s">
        <v>803</v>
      </c>
      <c r="C136" s="126" t="s">
        <v>213</v>
      </c>
      <c r="D136" s="126" t="s">
        <v>1279</v>
      </c>
      <c r="E136" s="126" t="s">
        <v>1280</v>
      </c>
      <c r="F136" s="126" t="s">
        <v>1281</v>
      </c>
      <c r="G136" s="126" t="s">
        <v>1235</v>
      </c>
      <c r="J136" s="126" t="s">
        <v>1393</v>
      </c>
    </row>
    <row r="137" spans="1:10">
      <c r="A137" s="126">
        <v>136</v>
      </c>
      <c r="B137" s="126" t="s">
        <v>803</v>
      </c>
      <c r="C137" s="126" t="s">
        <v>213</v>
      </c>
      <c r="D137" s="126" t="s">
        <v>1282</v>
      </c>
      <c r="E137" s="126" t="s">
        <v>1283</v>
      </c>
      <c r="F137" s="126" t="s">
        <v>1284</v>
      </c>
      <c r="G137" s="126" t="s">
        <v>1285</v>
      </c>
      <c r="J137" s="126" t="s">
        <v>1393</v>
      </c>
    </row>
    <row r="138" spans="1:10">
      <c r="A138" s="126">
        <v>137</v>
      </c>
      <c r="B138" s="126" t="s">
        <v>803</v>
      </c>
      <c r="C138" s="126" t="s">
        <v>213</v>
      </c>
      <c r="D138" s="126" t="s">
        <v>1286</v>
      </c>
      <c r="E138" s="126" t="s">
        <v>1287</v>
      </c>
      <c r="F138" s="126" t="s">
        <v>1288</v>
      </c>
      <c r="G138" s="126" t="s">
        <v>1265</v>
      </c>
      <c r="J138" s="126" t="s">
        <v>1393</v>
      </c>
    </row>
    <row r="139" spans="1:10">
      <c r="A139" s="126">
        <v>138</v>
      </c>
      <c r="B139" s="126" t="s">
        <v>803</v>
      </c>
      <c r="C139" s="126" t="s">
        <v>213</v>
      </c>
      <c r="D139" s="126" t="s">
        <v>1289</v>
      </c>
      <c r="E139" s="126" t="s">
        <v>1290</v>
      </c>
      <c r="F139" s="126" t="s">
        <v>1291</v>
      </c>
      <c r="G139" s="126" t="s">
        <v>1292</v>
      </c>
      <c r="J139" s="126" t="s">
        <v>1393</v>
      </c>
    </row>
    <row r="140" spans="1:10">
      <c r="A140" s="126">
        <v>139</v>
      </c>
      <c r="B140" s="126" t="s">
        <v>803</v>
      </c>
      <c r="C140" s="126" t="s">
        <v>213</v>
      </c>
      <c r="D140" s="126" t="s">
        <v>1293</v>
      </c>
      <c r="E140" s="126" t="s">
        <v>1294</v>
      </c>
      <c r="F140" s="126" t="s">
        <v>1295</v>
      </c>
      <c r="G140" s="126" t="s">
        <v>877</v>
      </c>
      <c r="J140" s="126" t="s">
        <v>1393</v>
      </c>
    </row>
    <row r="141" spans="1:10">
      <c r="A141" s="126">
        <v>140</v>
      </c>
      <c r="B141" s="126" t="s">
        <v>803</v>
      </c>
      <c r="C141" s="126" t="s">
        <v>213</v>
      </c>
      <c r="D141" s="126" t="s">
        <v>1296</v>
      </c>
      <c r="E141" s="126" t="s">
        <v>1297</v>
      </c>
      <c r="F141" s="126" t="s">
        <v>1298</v>
      </c>
      <c r="G141" s="126" t="s">
        <v>1057</v>
      </c>
      <c r="J141" s="126" t="s">
        <v>1393</v>
      </c>
    </row>
    <row r="142" spans="1:10">
      <c r="A142" s="126">
        <v>141</v>
      </c>
      <c r="B142" s="126" t="s">
        <v>803</v>
      </c>
      <c r="C142" s="126" t="s">
        <v>213</v>
      </c>
      <c r="D142" s="126" t="s">
        <v>1299</v>
      </c>
      <c r="E142" s="126" t="s">
        <v>1300</v>
      </c>
      <c r="F142" s="126" t="s">
        <v>1301</v>
      </c>
      <c r="G142" s="126" t="s">
        <v>1096</v>
      </c>
      <c r="J142" s="126" t="s">
        <v>1393</v>
      </c>
    </row>
    <row r="143" spans="1:10">
      <c r="A143" s="126">
        <v>142</v>
      </c>
      <c r="B143" s="126" t="s">
        <v>803</v>
      </c>
      <c r="C143" s="126" t="s">
        <v>213</v>
      </c>
      <c r="D143" s="126" t="s">
        <v>1302</v>
      </c>
      <c r="E143" s="126" t="s">
        <v>1303</v>
      </c>
      <c r="F143" s="126" t="s">
        <v>1304</v>
      </c>
      <c r="G143" s="126" t="s">
        <v>1305</v>
      </c>
      <c r="J143" s="126" t="s">
        <v>1393</v>
      </c>
    </row>
    <row r="144" spans="1:10">
      <c r="A144" s="126">
        <v>143</v>
      </c>
      <c r="B144" s="126" t="s">
        <v>803</v>
      </c>
      <c r="C144" s="126" t="s">
        <v>213</v>
      </c>
      <c r="D144" s="126" t="s">
        <v>1306</v>
      </c>
      <c r="E144" s="126" t="s">
        <v>1307</v>
      </c>
      <c r="F144" s="126" t="s">
        <v>1308</v>
      </c>
      <c r="G144" s="126" t="s">
        <v>1235</v>
      </c>
      <c r="J144" s="126" t="s">
        <v>1393</v>
      </c>
    </row>
    <row r="145" spans="1:10">
      <c r="A145" s="126">
        <v>144</v>
      </c>
      <c r="B145" s="126" t="s">
        <v>803</v>
      </c>
      <c r="C145" s="126" t="s">
        <v>213</v>
      </c>
      <c r="D145" s="126" t="s">
        <v>1309</v>
      </c>
      <c r="E145" s="126" t="s">
        <v>1310</v>
      </c>
      <c r="F145" s="126" t="s">
        <v>1311</v>
      </c>
      <c r="G145" s="126" t="s">
        <v>1061</v>
      </c>
      <c r="J145" s="126" t="s">
        <v>1393</v>
      </c>
    </row>
    <row r="146" spans="1:10">
      <c r="A146" s="126">
        <v>145</v>
      </c>
      <c r="B146" s="126" t="s">
        <v>803</v>
      </c>
      <c r="C146" s="126" t="s">
        <v>213</v>
      </c>
      <c r="D146" s="126" t="s">
        <v>1312</v>
      </c>
      <c r="E146" s="126" t="s">
        <v>1313</v>
      </c>
      <c r="F146" s="126" t="s">
        <v>822</v>
      </c>
      <c r="G146" s="126" t="s">
        <v>1314</v>
      </c>
      <c r="J146" s="126" t="s">
        <v>1393</v>
      </c>
    </row>
    <row r="147" spans="1:10">
      <c r="A147" s="126">
        <v>146</v>
      </c>
      <c r="B147" s="126" t="s">
        <v>803</v>
      </c>
      <c r="C147" s="126" t="s">
        <v>213</v>
      </c>
      <c r="D147" s="126" t="s">
        <v>1315</v>
      </c>
      <c r="E147" s="126" t="s">
        <v>1316</v>
      </c>
      <c r="F147" s="126" t="s">
        <v>1317</v>
      </c>
      <c r="G147" s="126" t="s">
        <v>1318</v>
      </c>
      <c r="J147" s="126" t="s">
        <v>1393</v>
      </c>
    </row>
    <row r="148" spans="1:10">
      <c r="A148" s="126">
        <v>147</v>
      </c>
      <c r="B148" s="126" t="s">
        <v>803</v>
      </c>
      <c r="C148" s="126" t="s">
        <v>213</v>
      </c>
      <c r="D148" s="126" t="s">
        <v>1319</v>
      </c>
      <c r="E148" s="126" t="s">
        <v>1320</v>
      </c>
      <c r="F148" s="126" t="s">
        <v>1321</v>
      </c>
      <c r="G148" s="126" t="s">
        <v>858</v>
      </c>
      <c r="J148" s="126" t="s">
        <v>1393</v>
      </c>
    </row>
    <row r="149" spans="1:10">
      <c r="A149" s="126">
        <v>148</v>
      </c>
      <c r="B149" s="126" t="s">
        <v>803</v>
      </c>
      <c r="C149" s="126" t="s">
        <v>213</v>
      </c>
      <c r="D149" s="126" t="s">
        <v>1322</v>
      </c>
      <c r="E149" s="126" t="s">
        <v>1323</v>
      </c>
      <c r="F149" s="126" t="s">
        <v>1324</v>
      </c>
      <c r="G149" s="126" t="s">
        <v>1272</v>
      </c>
      <c r="J149" s="126" t="s">
        <v>1393</v>
      </c>
    </row>
    <row r="150" spans="1:10">
      <c r="A150" s="126">
        <v>149</v>
      </c>
      <c r="B150" s="126" t="s">
        <v>803</v>
      </c>
      <c r="C150" s="126" t="s">
        <v>213</v>
      </c>
      <c r="D150" s="126" t="s">
        <v>1325</v>
      </c>
      <c r="E150" s="126" t="s">
        <v>1326</v>
      </c>
      <c r="F150" s="126" t="s">
        <v>1327</v>
      </c>
      <c r="G150" s="126" t="s">
        <v>1328</v>
      </c>
      <c r="J150" s="126" t="s">
        <v>1393</v>
      </c>
    </row>
    <row r="151" spans="1:10">
      <c r="A151" s="126">
        <v>150</v>
      </c>
      <c r="B151" s="126" t="s">
        <v>803</v>
      </c>
      <c r="C151" s="126" t="s">
        <v>213</v>
      </c>
      <c r="D151" s="126" t="s">
        <v>1329</v>
      </c>
      <c r="E151" s="126" t="s">
        <v>1330</v>
      </c>
      <c r="F151" s="126" t="s">
        <v>1331</v>
      </c>
      <c r="G151" s="126" t="s">
        <v>998</v>
      </c>
      <c r="J151" s="126" t="s">
        <v>1393</v>
      </c>
    </row>
    <row r="152" spans="1:10">
      <c r="A152" s="126">
        <v>151</v>
      </c>
      <c r="B152" s="126" t="s">
        <v>803</v>
      </c>
      <c r="C152" s="126" t="s">
        <v>213</v>
      </c>
      <c r="D152" s="126" t="s">
        <v>1332</v>
      </c>
      <c r="E152" s="126" t="s">
        <v>1333</v>
      </c>
      <c r="F152" s="126" t="s">
        <v>1327</v>
      </c>
      <c r="G152" s="126" t="s">
        <v>1334</v>
      </c>
      <c r="J152" s="126" t="s">
        <v>1393</v>
      </c>
    </row>
    <row r="153" spans="1:10">
      <c r="A153" s="126">
        <v>152</v>
      </c>
      <c r="B153" s="126" t="s">
        <v>803</v>
      </c>
      <c r="C153" s="126" t="s">
        <v>213</v>
      </c>
      <c r="D153" s="126" t="s">
        <v>1335</v>
      </c>
      <c r="E153" s="126" t="s">
        <v>1336</v>
      </c>
      <c r="F153" s="126" t="s">
        <v>1337</v>
      </c>
      <c r="G153" s="126" t="s">
        <v>845</v>
      </c>
      <c r="J153" s="126" t="s">
        <v>1393</v>
      </c>
    </row>
    <row r="154" spans="1:10">
      <c r="A154" s="126">
        <v>153</v>
      </c>
      <c r="B154" s="126" t="s">
        <v>803</v>
      </c>
      <c r="C154" s="126" t="s">
        <v>213</v>
      </c>
      <c r="D154" s="126" t="s">
        <v>1338</v>
      </c>
      <c r="E154" s="126" t="s">
        <v>1339</v>
      </c>
      <c r="F154" s="126" t="s">
        <v>1340</v>
      </c>
      <c r="G154" s="126" t="s">
        <v>1341</v>
      </c>
      <c r="J154" s="126" t="s">
        <v>1393</v>
      </c>
    </row>
    <row r="155" spans="1:10">
      <c r="A155" s="126">
        <v>154</v>
      </c>
      <c r="B155" s="126" t="s">
        <v>803</v>
      </c>
      <c r="C155" s="126" t="s">
        <v>213</v>
      </c>
      <c r="D155" s="126" t="s">
        <v>1342</v>
      </c>
      <c r="E155" s="126" t="s">
        <v>1343</v>
      </c>
      <c r="F155" s="126" t="s">
        <v>1344</v>
      </c>
      <c r="G155" s="126" t="s">
        <v>1272</v>
      </c>
      <c r="J155" s="126" t="s">
        <v>1393</v>
      </c>
    </row>
    <row r="156" spans="1:10">
      <c r="A156" s="126">
        <v>155</v>
      </c>
      <c r="B156" s="126" t="s">
        <v>803</v>
      </c>
      <c r="C156" s="126" t="s">
        <v>213</v>
      </c>
      <c r="D156" s="126" t="s">
        <v>1345</v>
      </c>
      <c r="E156" s="126" t="s">
        <v>1346</v>
      </c>
      <c r="F156" s="126" t="s">
        <v>1347</v>
      </c>
      <c r="G156" s="126" t="s">
        <v>858</v>
      </c>
      <c r="J156" s="126" t="s">
        <v>1393</v>
      </c>
    </row>
    <row r="157" spans="1:10">
      <c r="A157" s="126">
        <v>156</v>
      </c>
      <c r="B157" s="126" t="s">
        <v>803</v>
      </c>
      <c r="C157" s="126" t="s">
        <v>213</v>
      </c>
      <c r="D157" s="126" t="s">
        <v>1348</v>
      </c>
      <c r="E157" s="126" t="s">
        <v>1349</v>
      </c>
      <c r="F157" s="126" t="s">
        <v>1350</v>
      </c>
      <c r="G157" s="126" t="s">
        <v>1010</v>
      </c>
      <c r="J157" s="126" t="s">
        <v>1393</v>
      </c>
    </row>
    <row r="158" spans="1:10">
      <c r="A158" s="126">
        <v>157</v>
      </c>
      <c r="B158" s="126" t="s">
        <v>803</v>
      </c>
      <c r="C158" s="126" t="s">
        <v>213</v>
      </c>
      <c r="D158" s="126" t="s">
        <v>1351</v>
      </c>
      <c r="E158" s="126" t="s">
        <v>1352</v>
      </c>
      <c r="F158" s="126" t="s">
        <v>1353</v>
      </c>
      <c r="G158" s="126" t="s">
        <v>1010</v>
      </c>
      <c r="J158" s="126" t="s">
        <v>1393</v>
      </c>
    </row>
    <row r="159" spans="1:10">
      <c r="A159" s="126">
        <v>158</v>
      </c>
      <c r="B159" s="126" t="s">
        <v>803</v>
      </c>
      <c r="C159" s="126" t="s">
        <v>213</v>
      </c>
      <c r="D159" s="126" t="s">
        <v>1354</v>
      </c>
      <c r="E159" s="126" t="s">
        <v>1355</v>
      </c>
      <c r="F159" s="126" t="s">
        <v>1356</v>
      </c>
      <c r="G159" s="126" t="s">
        <v>1285</v>
      </c>
      <c r="J159" s="126" t="s">
        <v>1393</v>
      </c>
    </row>
    <row r="160" spans="1:10">
      <c r="A160" s="126">
        <v>159</v>
      </c>
      <c r="B160" s="126" t="s">
        <v>803</v>
      </c>
      <c r="C160" s="126" t="s">
        <v>213</v>
      </c>
      <c r="D160" s="126" t="s">
        <v>1357</v>
      </c>
      <c r="E160" s="126" t="s">
        <v>1358</v>
      </c>
      <c r="F160" s="126" t="s">
        <v>1340</v>
      </c>
      <c r="G160" s="126" t="s">
        <v>1359</v>
      </c>
      <c r="J160" s="126" t="s">
        <v>1393</v>
      </c>
    </row>
    <row r="161" spans="1:10">
      <c r="A161" s="126">
        <v>160</v>
      </c>
      <c r="B161" s="126" t="s">
        <v>803</v>
      </c>
      <c r="C161" s="126" t="s">
        <v>213</v>
      </c>
      <c r="D161" s="126" t="s">
        <v>1360</v>
      </c>
      <c r="E161" s="126" t="s">
        <v>1361</v>
      </c>
      <c r="F161" s="126" t="s">
        <v>1362</v>
      </c>
      <c r="G161" s="126" t="s">
        <v>1363</v>
      </c>
      <c r="J161" s="126" t="s">
        <v>1393</v>
      </c>
    </row>
    <row r="162" spans="1:10">
      <c r="A162" s="126">
        <v>161</v>
      </c>
      <c r="B162" s="126" t="s">
        <v>803</v>
      </c>
      <c r="C162" s="126" t="s">
        <v>213</v>
      </c>
      <c r="D162" s="126" t="s">
        <v>1364</v>
      </c>
      <c r="E162" s="126" t="s">
        <v>1365</v>
      </c>
      <c r="F162" s="126" t="s">
        <v>1362</v>
      </c>
      <c r="G162" s="126" t="s">
        <v>1366</v>
      </c>
      <c r="H162" s="126" t="s">
        <v>1367</v>
      </c>
      <c r="J162" s="126" t="s">
        <v>1393</v>
      </c>
    </row>
    <row r="163" spans="1:10">
      <c r="A163" s="126">
        <v>162</v>
      </c>
      <c r="B163" s="126" t="s">
        <v>803</v>
      </c>
      <c r="C163" s="126" t="s">
        <v>213</v>
      </c>
      <c r="D163" s="126" t="s">
        <v>1368</v>
      </c>
      <c r="E163" s="126" t="s">
        <v>1369</v>
      </c>
      <c r="F163" s="126" t="s">
        <v>832</v>
      </c>
      <c r="G163" s="126" t="s">
        <v>1359</v>
      </c>
      <c r="J163" s="126" t="s">
        <v>1393</v>
      </c>
    </row>
    <row r="164" spans="1:10">
      <c r="A164" s="126">
        <v>163</v>
      </c>
      <c r="B164" s="126" t="s">
        <v>803</v>
      </c>
      <c r="C164" s="126" t="s">
        <v>213</v>
      </c>
      <c r="D164" s="126" t="s">
        <v>1370</v>
      </c>
      <c r="E164" s="126" t="s">
        <v>1371</v>
      </c>
      <c r="F164" s="126" t="s">
        <v>1372</v>
      </c>
      <c r="G164" s="126" t="s">
        <v>1373</v>
      </c>
      <c r="J164" s="126" t="s">
        <v>1393</v>
      </c>
    </row>
    <row r="165" spans="1:10">
      <c r="A165" s="126">
        <v>164</v>
      </c>
      <c r="B165" s="126" t="s">
        <v>803</v>
      </c>
      <c r="C165" s="126" t="s">
        <v>213</v>
      </c>
      <c r="D165" s="126" t="s">
        <v>1374</v>
      </c>
      <c r="E165" s="126" t="s">
        <v>1375</v>
      </c>
      <c r="F165" s="126" t="s">
        <v>1376</v>
      </c>
      <c r="G165" s="126" t="s">
        <v>1366</v>
      </c>
      <c r="I165" s="126" t="s">
        <v>980</v>
      </c>
      <c r="J165" s="126" t="s">
        <v>1393</v>
      </c>
    </row>
    <row r="166" spans="1:10">
      <c r="A166" s="126">
        <v>165</v>
      </c>
      <c r="B166" s="126" t="s">
        <v>803</v>
      </c>
      <c r="C166" s="126" t="s">
        <v>213</v>
      </c>
      <c r="D166" s="126" t="s">
        <v>1377</v>
      </c>
      <c r="E166" s="126" t="s">
        <v>1378</v>
      </c>
      <c r="F166" s="126" t="s">
        <v>1379</v>
      </c>
      <c r="G166" s="126" t="s">
        <v>1380</v>
      </c>
      <c r="J166" s="126" t="s">
        <v>1393</v>
      </c>
    </row>
    <row r="167" spans="1:10">
      <c r="A167" s="126">
        <v>166</v>
      </c>
      <c r="B167" s="126" t="s">
        <v>803</v>
      </c>
      <c r="C167" s="126" t="s">
        <v>213</v>
      </c>
      <c r="D167" s="126" t="s">
        <v>1381</v>
      </c>
      <c r="E167" s="126" t="s">
        <v>1382</v>
      </c>
      <c r="F167" s="126" t="s">
        <v>1383</v>
      </c>
      <c r="G167" s="126" t="s">
        <v>1384</v>
      </c>
      <c r="J167" s="126" t="s">
        <v>1393</v>
      </c>
    </row>
    <row r="168" spans="1:10">
      <c r="A168" s="126">
        <v>167</v>
      </c>
      <c r="B168" s="126" t="s">
        <v>803</v>
      </c>
      <c r="C168" s="126" t="s">
        <v>213</v>
      </c>
      <c r="D168" s="126" t="s">
        <v>1385</v>
      </c>
      <c r="E168" s="126" t="s">
        <v>1386</v>
      </c>
      <c r="F168" s="126" t="s">
        <v>1387</v>
      </c>
      <c r="G168" s="126" t="s">
        <v>1388</v>
      </c>
      <c r="J168" s="126" t="s">
        <v>1393</v>
      </c>
    </row>
    <row r="169" spans="1:10">
      <c r="A169" s="126">
        <v>168</v>
      </c>
      <c r="B169" s="126" t="s">
        <v>803</v>
      </c>
      <c r="C169" s="126" t="s">
        <v>213</v>
      </c>
      <c r="D169" s="126" t="s">
        <v>1389</v>
      </c>
      <c r="E169" s="126" t="s">
        <v>1390</v>
      </c>
      <c r="F169" s="126" t="s">
        <v>1387</v>
      </c>
      <c r="G169" s="126" t="s">
        <v>1391</v>
      </c>
      <c r="J169" s="126" t="s">
        <v>1393</v>
      </c>
    </row>
  </sheetData>
  <sheetProtection formatColumns="0" formatRows="0"/>
  <phoneticPr fontId="11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lassifierValidate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71"/>
  </cols>
  <sheetData/>
  <phoneticPr fontId="11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Hyp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71"/>
  </cols>
  <sheetData/>
  <sheetProtection formatColumns="0" formatRows="0"/>
  <phoneticPr fontId="12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DateChoose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71"/>
  </cols>
  <sheetData/>
  <phoneticPr fontId="11" type="noConversion"/>
  <pageMargins left="0.7" right="0.7" top="0.75" bottom="0.75" header="0.3" footer="0.3"/>
  <pageSetup paperSize="9" orientation="portrait" verticalDpi="0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omm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71"/>
  </cols>
  <sheetData/>
  <phoneticPr fontId="11" type="noConversion"/>
  <pageMargins left="0.7" right="0.7" top="0.75" bottom="0.75" header="0.3" footer="0.3"/>
  <pageSetup paperSize="9" orientation="portrait" verticalDpi="0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ThisWorkbook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71"/>
  </cols>
  <sheetData/>
  <phoneticPr fontId="11" type="noConversion"/>
  <pageMargins left="0.7" right="0.7" top="0.75" bottom="0.75" header="0.3" footer="0.3"/>
  <pageSetup paperSize="9" orientation="portrait" verticalDpi="0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MO">
    <tabColor indexed="47"/>
  </sheetPr>
  <dimension ref="A1:D464"/>
  <sheetViews>
    <sheetView showGridLines="0" zoomScaleNormal="100" workbookViewId="0"/>
  </sheetViews>
  <sheetFormatPr defaultRowHeight="11.25"/>
  <cols>
    <col min="1" max="16384" width="9.140625" style="71"/>
  </cols>
  <sheetData>
    <row r="1" spans="1:4">
      <c r="A1" s="71" t="s">
        <v>1392</v>
      </c>
      <c r="B1" s="71" t="s">
        <v>147</v>
      </c>
      <c r="C1" s="71" t="s">
        <v>148</v>
      </c>
      <c r="D1" s="71" t="s">
        <v>2287</v>
      </c>
    </row>
    <row r="2" spans="1:4">
      <c r="A2" s="71">
        <v>1</v>
      </c>
      <c r="B2" s="71" t="s">
        <v>1403</v>
      </c>
      <c r="C2" s="71" t="s">
        <v>1403</v>
      </c>
      <c r="D2" s="71" t="s">
        <v>1404</v>
      </c>
    </row>
    <row r="3" spans="1:4">
      <c r="A3" s="71">
        <v>2</v>
      </c>
      <c r="B3" s="71" t="s">
        <v>1403</v>
      </c>
      <c r="C3" s="71" t="s">
        <v>1405</v>
      </c>
      <c r="D3" s="71" t="s">
        <v>1406</v>
      </c>
    </row>
    <row r="4" spans="1:4">
      <c r="A4" s="71">
        <v>3</v>
      </c>
      <c r="B4" s="71" t="s">
        <v>1403</v>
      </c>
      <c r="C4" s="71" t="s">
        <v>1407</v>
      </c>
      <c r="D4" s="71" t="s">
        <v>1408</v>
      </c>
    </row>
    <row r="5" spans="1:4">
      <c r="A5" s="71">
        <v>4</v>
      </c>
      <c r="B5" s="71" t="s">
        <v>1403</v>
      </c>
      <c r="C5" s="71" t="s">
        <v>1409</v>
      </c>
      <c r="D5" s="71" t="s">
        <v>1410</v>
      </c>
    </row>
    <row r="6" spans="1:4">
      <c r="A6" s="71">
        <v>5</v>
      </c>
      <c r="B6" s="71" t="s">
        <v>1403</v>
      </c>
      <c r="C6" s="71" t="s">
        <v>1411</v>
      </c>
      <c r="D6" s="71" t="s">
        <v>1412</v>
      </c>
    </row>
    <row r="7" spans="1:4">
      <c r="A7" s="71">
        <v>6</v>
      </c>
      <c r="B7" s="71" t="s">
        <v>1403</v>
      </c>
      <c r="C7" s="71" t="s">
        <v>1413</v>
      </c>
      <c r="D7" s="71" t="s">
        <v>1414</v>
      </c>
    </row>
    <row r="8" spans="1:4">
      <c r="A8" s="71">
        <v>7</v>
      </c>
      <c r="B8" s="71" t="s">
        <v>1403</v>
      </c>
      <c r="C8" s="71" t="s">
        <v>1415</v>
      </c>
      <c r="D8" s="71" t="s">
        <v>1416</v>
      </c>
    </row>
    <row r="9" spans="1:4">
      <c r="A9" s="71">
        <v>8</v>
      </c>
      <c r="B9" s="71" t="s">
        <v>1403</v>
      </c>
      <c r="C9" s="71" t="s">
        <v>1417</v>
      </c>
      <c r="D9" s="71" t="s">
        <v>1418</v>
      </c>
    </row>
    <row r="10" spans="1:4">
      <c r="A10" s="71">
        <v>9</v>
      </c>
      <c r="B10" s="71" t="s">
        <v>1403</v>
      </c>
      <c r="C10" s="71" t="s">
        <v>1419</v>
      </c>
      <c r="D10" s="71" t="s">
        <v>1420</v>
      </c>
    </row>
    <row r="11" spans="1:4">
      <c r="A11" s="71">
        <v>10</v>
      </c>
      <c r="B11" s="71" t="s">
        <v>1403</v>
      </c>
      <c r="C11" s="71" t="s">
        <v>1421</v>
      </c>
      <c r="D11" s="71" t="s">
        <v>1422</v>
      </c>
    </row>
    <row r="12" spans="1:4">
      <c r="A12" s="71">
        <v>11</v>
      </c>
      <c r="B12" s="71" t="s">
        <v>1403</v>
      </c>
      <c r="C12" s="71" t="s">
        <v>1423</v>
      </c>
      <c r="D12" s="71" t="s">
        <v>1424</v>
      </c>
    </row>
    <row r="13" spans="1:4">
      <c r="A13" s="71">
        <v>12</v>
      </c>
      <c r="B13" s="71" t="s">
        <v>1403</v>
      </c>
      <c r="C13" s="71" t="s">
        <v>1425</v>
      </c>
      <c r="D13" s="71" t="s">
        <v>1426</v>
      </c>
    </row>
    <row r="14" spans="1:4">
      <c r="A14" s="71">
        <v>13</v>
      </c>
      <c r="B14" s="71" t="s">
        <v>1403</v>
      </c>
      <c r="C14" s="71" t="s">
        <v>1427</v>
      </c>
      <c r="D14" s="71" t="s">
        <v>1428</v>
      </c>
    </row>
    <row r="15" spans="1:4">
      <c r="A15" s="71">
        <v>14</v>
      </c>
      <c r="B15" s="71" t="s">
        <v>1403</v>
      </c>
      <c r="C15" s="71" t="s">
        <v>1429</v>
      </c>
      <c r="D15" s="71" t="s">
        <v>1430</v>
      </c>
    </row>
    <row r="16" spans="1:4">
      <c r="A16" s="71">
        <v>15</v>
      </c>
      <c r="B16" s="71" t="s">
        <v>1403</v>
      </c>
      <c r="C16" s="71" t="s">
        <v>1431</v>
      </c>
      <c r="D16" s="71" t="s">
        <v>1432</v>
      </c>
    </row>
    <row r="17" spans="1:4">
      <c r="A17" s="71">
        <v>16</v>
      </c>
      <c r="B17" s="71" t="s">
        <v>1403</v>
      </c>
      <c r="C17" s="71" t="s">
        <v>1433</v>
      </c>
      <c r="D17" s="71" t="s">
        <v>1434</v>
      </c>
    </row>
    <row r="18" spans="1:4">
      <c r="A18" s="71">
        <v>17</v>
      </c>
      <c r="B18" s="71" t="s">
        <v>1403</v>
      </c>
      <c r="C18" s="71" t="s">
        <v>1435</v>
      </c>
      <c r="D18" s="71" t="s">
        <v>1436</v>
      </c>
    </row>
    <row r="19" spans="1:4">
      <c r="A19" s="71">
        <v>18</v>
      </c>
      <c r="B19" s="71" t="s">
        <v>1403</v>
      </c>
      <c r="C19" s="71" t="s">
        <v>1437</v>
      </c>
      <c r="D19" s="71" t="s">
        <v>1438</v>
      </c>
    </row>
    <row r="20" spans="1:4">
      <c r="A20" s="71">
        <v>19</v>
      </c>
      <c r="B20" s="71" t="s">
        <v>1403</v>
      </c>
      <c r="C20" s="71" t="s">
        <v>1439</v>
      </c>
      <c r="D20" s="71" t="s">
        <v>1440</v>
      </c>
    </row>
    <row r="21" spans="1:4">
      <c r="A21" s="71">
        <v>20</v>
      </c>
      <c r="B21" s="71" t="s">
        <v>1441</v>
      </c>
      <c r="C21" s="71" t="s">
        <v>1441</v>
      </c>
      <c r="D21" s="71" t="s">
        <v>1442</v>
      </c>
    </row>
    <row r="22" spans="1:4">
      <c r="A22" s="71">
        <v>21</v>
      </c>
      <c r="B22" s="71" t="s">
        <v>1441</v>
      </c>
      <c r="C22" s="71" t="s">
        <v>1443</v>
      </c>
      <c r="D22" s="71" t="s">
        <v>1444</v>
      </c>
    </row>
    <row r="23" spans="1:4">
      <c r="A23" s="71">
        <v>22</v>
      </c>
      <c r="B23" s="71" t="s">
        <v>1441</v>
      </c>
      <c r="C23" s="71" t="s">
        <v>1445</v>
      </c>
      <c r="D23" s="71" t="s">
        <v>1446</v>
      </c>
    </row>
    <row r="24" spans="1:4">
      <c r="A24" s="71">
        <v>23</v>
      </c>
      <c r="B24" s="71" t="s">
        <v>1441</v>
      </c>
      <c r="C24" s="71" t="s">
        <v>1447</v>
      </c>
      <c r="D24" s="71" t="s">
        <v>1448</v>
      </c>
    </row>
    <row r="25" spans="1:4">
      <c r="A25" s="71">
        <v>24</v>
      </c>
      <c r="B25" s="71" t="s">
        <v>1441</v>
      </c>
      <c r="C25" s="71" t="s">
        <v>1449</v>
      </c>
      <c r="D25" s="71" t="s">
        <v>1450</v>
      </c>
    </row>
    <row r="26" spans="1:4">
      <c r="A26" s="71">
        <v>25</v>
      </c>
      <c r="B26" s="71" t="s">
        <v>1441</v>
      </c>
      <c r="C26" s="71" t="s">
        <v>1451</v>
      </c>
      <c r="D26" s="71" t="s">
        <v>1452</v>
      </c>
    </row>
    <row r="27" spans="1:4">
      <c r="A27" s="71">
        <v>26</v>
      </c>
      <c r="B27" s="71" t="s">
        <v>1441</v>
      </c>
      <c r="C27" s="71" t="s">
        <v>1453</v>
      </c>
      <c r="D27" s="71" t="s">
        <v>1454</v>
      </c>
    </row>
    <row r="28" spans="1:4">
      <c r="A28" s="71">
        <v>27</v>
      </c>
      <c r="B28" s="71" t="s">
        <v>1441</v>
      </c>
      <c r="C28" s="71" t="s">
        <v>1455</v>
      </c>
      <c r="D28" s="71" t="s">
        <v>1456</v>
      </c>
    </row>
    <row r="29" spans="1:4">
      <c r="A29" s="71">
        <v>28</v>
      </c>
      <c r="B29" s="71" t="s">
        <v>1441</v>
      </c>
      <c r="C29" s="71" t="s">
        <v>1457</v>
      </c>
      <c r="D29" s="71" t="s">
        <v>1458</v>
      </c>
    </row>
    <row r="30" spans="1:4">
      <c r="A30" s="71">
        <v>29</v>
      </c>
      <c r="B30" s="71" t="s">
        <v>1441</v>
      </c>
      <c r="C30" s="71" t="s">
        <v>1459</v>
      </c>
      <c r="D30" s="71" t="s">
        <v>1460</v>
      </c>
    </row>
    <row r="31" spans="1:4">
      <c r="A31" s="71">
        <v>30</v>
      </c>
      <c r="B31" s="71" t="s">
        <v>1441</v>
      </c>
      <c r="C31" s="71" t="s">
        <v>1461</v>
      </c>
      <c r="D31" s="71" t="s">
        <v>1462</v>
      </c>
    </row>
    <row r="32" spans="1:4">
      <c r="A32" s="71">
        <v>31</v>
      </c>
      <c r="B32" s="71" t="s">
        <v>1441</v>
      </c>
      <c r="C32" s="71" t="s">
        <v>1463</v>
      </c>
      <c r="D32" s="71" t="s">
        <v>1464</v>
      </c>
    </row>
    <row r="33" spans="1:4">
      <c r="A33" s="71">
        <v>32</v>
      </c>
      <c r="B33" s="71" t="s">
        <v>1465</v>
      </c>
      <c r="C33" s="71" t="s">
        <v>1467</v>
      </c>
      <c r="D33" s="71" t="s">
        <v>1468</v>
      </c>
    </row>
    <row r="34" spans="1:4">
      <c r="A34" s="71">
        <v>33</v>
      </c>
      <c r="B34" s="71" t="s">
        <v>1465</v>
      </c>
      <c r="C34" s="71" t="s">
        <v>1465</v>
      </c>
      <c r="D34" s="71" t="s">
        <v>1466</v>
      </c>
    </row>
    <row r="35" spans="1:4">
      <c r="A35" s="71">
        <v>34</v>
      </c>
      <c r="B35" s="71" t="s">
        <v>1465</v>
      </c>
      <c r="C35" s="71" t="s">
        <v>1469</v>
      </c>
      <c r="D35" s="71" t="s">
        <v>1470</v>
      </c>
    </row>
    <row r="36" spans="1:4">
      <c r="A36" s="71">
        <v>35</v>
      </c>
      <c r="B36" s="71" t="s">
        <v>1465</v>
      </c>
      <c r="C36" s="71" t="s">
        <v>1471</v>
      </c>
      <c r="D36" s="71" t="s">
        <v>1472</v>
      </c>
    </row>
    <row r="37" spans="1:4">
      <c r="A37" s="71">
        <v>36</v>
      </c>
      <c r="B37" s="71" t="s">
        <v>1465</v>
      </c>
      <c r="C37" s="71" t="s">
        <v>1473</v>
      </c>
      <c r="D37" s="71" t="s">
        <v>1474</v>
      </c>
    </row>
    <row r="38" spans="1:4">
      <c r="A38" s="71">
        <v>37</v>
      </c>
      <c r="B38" s="71" t="s">
        <v>1465</v>
      </c>
      <c r="C38" s="71" t="s">
        <v>1475</v>
      </c>
      <c r="D38" s="71" t="s">
        <v>1476</v>
      </c>
    </row>
    <row r="39" spans="1:4">
      <c r="A39" s="71">
        <v>38</v>
      </c>
      <c r="B39" s="71" t="s">
        <v>1477</v>
      </c>
      <c r="C39" s="71" t="s">
        <v>1477</v>
      </c>
      <c r="D39" s="71" t="s">
        <v>1478</v>
      </c>
    </row>
    <row r="40" spans="1:4">
      <c r="A40" s="71">
        <v>39</v>
      </c>
      <c r="B40" s="71" t="s">
        <v>1477</v>
      </c>
      <c r="C40" s="71" t="s">
        <v>1479</v>
      </c>
      <c r="D40" s="71" t="s">
        <v>1480</v>
      </c>
    </row>
    <row r="41" spans="1:4">
      <c r="A41" s="71">
        <v>40</v>
      </c>
      <c r="B41" s="71" t="s">
        <v>1477</v>
      </c>
      <c r="C41" s="71" t="s">
        <v>1481</v>
      </c>
      <c r="D41" s="71" t="s">
        <v>1482</v>
      </c>
    </row>
    <row r="42" spans="1:4">
      <c r="A42" s="71">
        <v>41</v>
      </c>
      <c r="B42" s="71" t="s">
        <v>1477</v>
      </c>
      <c r="C42" s="71" t="s">
        <v>1483</v>
      </c>
      <c r="D42" s="71" t="s">
        <v>1484</v>
      </c>
    </row>
    <row r="43" spans="1:4">
      <c r="A43" s="71">
        <v>42</v>
      </c>
      <c r="B43" s="71" t="s">
        <v>1477</v>
      </c>
      <c r="C43" s="71" t="s">
        <v>1485</v>
      </c>
      <c r="D43" s="71" t="s">
        <v>1486</v>
      </c>
    </row>
    <row r="44" spans="1:4">
      <c r="A44" s="71">
        <v>43</v>
      </c>
      <c r="B44" s="71" t="s">
        <v>1477</v>
      </c>
      <c r="C44" s="71" t="s">
        <v>1487</v>
      </c>
      <c r="D44" s="71" t="s">
        <v>1488</v>
      </c>
    </row>
    <row r="45" spans="1:4">
      <c r="A45" s="71">
        <v>44</v>
      </c>
      <c r="B45" s="71" t="s">
        <v>1477</v>
      </c>
      <c r="C45" s="71" t="s">
        <v>1489</v>
      </c>
      <c r="D45" s="71" t="s">
        <v>1490</v>
      </c>
    </row>
    <row r="46" spans="1:4">
      <c r="A46" s="71">
        <v>45</v>
      </c>
      <c r="B46" s="71" t="s">
        <v>1477</v>
      </c>
      <c r="C46" s="71" t="s">
        <v>1491</v>
      </c>
      <c r="D46" s="71" t="s">
        <v>1492</v>
      </c>
    </row>
    <row r="47" spans="1:4">
      <c r="A47" s="71">
        <v>46</v>
      </c>
      <c r="B47" s="71" t="s">
        <v>1477</v>
      </c>
      <c r="C47" s="71" t="s">
        <v>1493</v>
      </c>
      <c r="D47" s="71" t="s">
        <v>1494</v>
      </c>
    </row>
    <row r="48" spans="1:4">
      <c r="A48" s="71">
        <v>47</v>
      </c>
      <c r="B48" s="71" t="s">
        <v>1477</v>
      </c>
      <c r="C48" s="71" t="s">
        <v>1495</v>
      </c>
      <c r="D48" s="71" t="s">
        <v>1496</v>
      </c>
    </row>
    <row r="49" spans="1:4">
      <c r="A49" s="71">
        <v>48</v>
      </c>
      <c r="B49" s="71" t="s">
        <v>1477</v>
      </c>
      <c r="C49" s="71" t="s">
        <v>1497</v>
      </c>
      <c r="D49" s="71" t="s">
        <v>1498</v>
      </c>
    </row>
    <row r="50" spans="1:4">
      <c r="A50" s="71">
        <v>49</v>
      </c>
      <c r="B50" s="71" t="s">
        <v>1477</v>
      </c>
      <c r="C50" s="71" t="s">
        <v>1499</v>
      </c>
      <c r="D50" s="71" t="s">
        <v>1500</v>
      </c>
    </row>
    <row r="51" spans="1:4">
      <c r="A51" s="71">
        <v>50</v>
      </c>
      <c r="B51" s="71" t="s">
        <v>1477</v>
      </c>
      <c r="C51" s="71" t="s">
        <v>1501</v>
      </c>
      <c r="D51" s="71" t="s">
        <v>1502</v>
      </c>
    </row>
    <row r="52" spans="1:4">
      <c r="A52" s="71">
        <v>51</v>
      </c>
      <c r="B52" s="71" t="s">
        <v>1503</v>
      </c>
      <c r="C52" s="71" t="s">
        <v>1503</v>
      </c>
      <c r="D52" s="71" t="s">
        <v>1504</v>
      </c>
    </row>
    <row r="53" spans="1:4">
      <c r="A53" s="71">
        <v>52</v>
      </c>
      <c r="B53" s="71" t="s">
        <v>1503</v>
      </c>
      <c r="C53" s="71" t="s">
        <v>1505</v>
      </c>
      <c r="D53" s="71" t="s">
        <v>1506</v>
      </c>
    </row>
    <row r="54" spans="1:4">
      <c r="A54" s="71">
        <v>53</v>
      </c>
      <c r="B54" s="71" t="s">
        <v>1503</v>
      </c>
      <c r="C54" s="71" t="s">
        <v>1507</v>
      </c>
      <c r="D54" s="71" t="s">
        <v>1508</v>
      </c>
    </row>
    <row r="55" spans="1:4">
      <c r="A55" s="71">
        <v>54</v>
      </c>
      <c r="B55" s="71" t="s">
        <v>1503</v>
      </c>
      <c r="C55" s="71" t="s">
        <v>1509</v>
      </c>
      <c r="D55" s="71" t="s">
        <v>1510</v>
      </c>
    </row>
    <row r="56" spans="1:4">
      <c r="A56" s="71">
        <v>55</v>
      </c>
      <c r="B56" s="71" t="s">
        <v>1503</v>
      </c>
      <c r="C56" s="71" t="s">
        <v>1511</v>
      </c>
      <c r="D56" s="71" t="s">
        <v>1512</v>
      </c>
    </row>
    <row r="57" spans="1:4">
      <c r="A57" s="71">
        <v>56</v>
      </c>
      <c r="B57" s="71" t="s">
        <v>1503</v>
      </c>
      <c r="C57" s="71" t="s">
        <v>1513</v>
      </c>
      <c r="D57" s="71" t="s">
        <v>1514</v>
      </c>
    </row>
    <row r="58" spans="1:4">
      <c r="A58" s="71">
        <v>57</v>
      </c>
      <c r="B58" s="71" t="s">
        <v>1503</v>
      </c>
      <c r="C58" s="71" t="s">
        <v>1515</v>
      </c>
      <c r="D58" s="71" t="s">
        <v>1516</v>
      </c>
    </row>
    <row r="59" spans="1:4">
      <c r="A59" s="71">
        <v>58</v>
      </c>
      <c r="B59" s="71" t="s">
        <v>1503</v>
      </c>
      <c r="C59" s="71" t="s">
        <v>1517</v>
      </c>
      <c r="D59" s="71" t="s">
        <v>1518</v>
      </c>
    </row>
    <row r="60" spans="1:4">
      <c r="A60" s="71">
        <v>59</v>
      </c>
      <c r="B60" s="71" t="s">
        <v>1519</v>
      </c>
      <c r="C60" s="71" t="s">
        <v>1519</v>
      </c>
      <c r="D60" s="71" t="s">
        <v>1520</v>
      </c>
    </row>
    <row r="61" spans="1:4">
      <c r="A61" s="71">
        <v>60</v>
      </c>
      <c r="B61" s="71" t="s">
        <v>1519</v>
      </c>
      <c r="C61" s="71" t="s">
        <v>1521</v>
      </c>
      <c r="D61" s="71" t="s">
        <v>1522</v>
      </c>
    </row>
    <row r="62" spans="1:4">
      <c r="A62" s="71">
        <v>61</v>
      </c>
      <c r="B62" s="71" t="s">
        <v>1519</v>
      </c>
      <c r="C62" s="71" t="s">
        <v>1523</v>
      </c>
      <c r="D62" s="71" t="s">
        <v>1524</v>
      </c>
    </row>
    <row r="63" spans="1:4">
      <c r="A63" s="71">
        <v>62</v>
      </c>
      <c r="B63" s="71" t="s">
        <v>1519</v>
      </c>
      <c r="C63" s="71" t="s">
        <v>1525</v>
      </c>
      <c r="D63" s="71" t="s">
        <v>1526</v>
      </c>
    </row>
    <row r="64" spans="1:4">
      <c r="A64" s="71">
        <v>63</v>
      </c>
      <c r="B64" s="71" t="s">
        <v>1519</v>
      </c>
      <c r="C64" s="71" t="s">
        <v>1527</v>
      </c>
      <c r="D64" s="71" t="s">
        <v>1528</v>
      </c>
    </row>
    <row r="65" spans="1:4">
      <c r="A65" s="71">
        <v>64</v>
      </c>
      <c r="B65" s="71" t="s">
        <v>1519</v>
      </c>
      <c r="C65" s="71" t="s">
        <v>1529</v>
      </c>
      <c r="D65" s="71" t="s">
        <v>1530</v>
      </c>
    </row>
    <row r="66" spans="1:4">
      <c r="A66" s="71">
        <v>65</v>
      </c>
      <c r="B66" s="71" t="s">
        <v>1519</v>
      </c>
      <c r="C66" s="71" t="s">
        <v>1531</v>
      </c>
      <c r="D66" s="71" t="s">
        <v>1532</v>
      </c>
    </row>
    <row r="67" spans="1:4">
      <c r="A67" s="71">
        <v>66</v>
      </c>
      <c r="B67" s="71" t="s">
        <v>1519</v>
      </c>
      <c r="C67" s="71" t="s">
        <v>1533</v>
      </c>
      <c r="D67" s="71" t="s">
        <v>1534</v>
      </c>
    </row>
    <row r="68" spans="1:4">
      <c r="A68" s="71">
        <v>67</v>
      </c>
      <c r="B68" s="71" t="s">
        <v>1519</v>
      </c>
      <c r="C68" s="71" t="s">
        <v>1535</v>
      </c>
      <c r="D68" s="71" t="s">
        <v>1536</v>
      </c>
    </row>
    <row r="69" spans="1:4">
      <c r="A69" s="71">
        <v>68</v>
      </c>
      <c r="B69" s="71" t="s">
        <v>1519</v>
      </c>
      <c r="C69" s="71" t="s">
        <v>1537</v>
      </c>
      <c r="D69" s="71" t="s">
        <v>1538</v>
      </c>
    </row>
    <row r="70" spans="1:4">
      <c r="A70" s="71">
        <v>69</v>
      </c>
      <c r="B70" s="71" t="s">
        <v>1519</v>
      </c>
      <c r="C70" s="71" t="s">
        <v>1539</v>
      </c>
      <c r="D70" s="71" t="s">
        <v>1540</v>
      </c>
    </row>
    <row r="71" spans="1:4">
      <c r="A71" s="71">
        <v>70</v>
      </c>
      <c r="B71" s="71" t="s">
        <v>1541</v>
      </c>
      <c r="C71" s="71" t="s">
        <v>1543</v>
      </c>
      <c r="D71" s="71" t="s">
        <v>1544</v>
      </c>
    </row>
    <row r="72" spans="1:4">
      <c r="A72" s="71">
        <v>71</v>
      </c>
      <c r="B72" s="71" t="s">
        <v>1541</v>
      </c>
      <c r="C72" s="71" t="s">
        <v>1541</v>
      </c>
      <c r="D72" s="71" t="s">
        <v>1542</v>
      </c>
    </row>
    <row r="73" spans="1:4">
      <c r="A73" s="71">
        <v>72</v>
      </c>
      <c r="B73" s="71" t="s">
        <v>1541</v>
      </c>
      <c r="C73" s="71" t="s">
        <v>1545</v>
      </c>
      <c r="D73" s="71" t="s">
        <v>1546</v>
      </c>
    </row>
    <row r="74" spans="1:4">
      <c r="A74" s="71">
        <v>73</v>
      </c>
      <c r="B74" s="71" t="s">
        <v>1541</v>
      </c>
      <c r="C74" s="71" t="s">
        <v>1547</v>
      </c>
      <c r="D74" s="71" t="s">
        <v>1548</v>
      </c>
    </row>
    <row r="75" spans="1:4">
      <c r="A75" s="71">
        <v>74</v>
      </c>
      <c r="B75" s="71" t="s">
        <v>1541</v>
      </c>
      <c r="C75" s="71" t="s">
        <v>1549</v>
      </c>
      <c r="D75" s="71" t="s">
        <v>1550</v>
      </c>
    </row>
    <row r="76" spans="1:4">
      <c r="A76" s="71">
        <v>75</v>
      </c>
      <c r="B76" s="71" t="s">
        <v>1551</v>
      </c>
      <c r="C76" s="71" t="s">
        <v>1551</v>
      </c>
      <c r="D76" s="71" t="s">
        <v>1552</v>
      </c>
    </row>
    <row r="77" spans="1:4">
      <c r="A77" s="71">
        <v>76</v>
      </c>
      <c r="B77" s="71" t="s">
        <v>1551</v>
      </c>
      <c r="C77" s="71" t="s">
        <v>1553</v>
      </c>
      <c r="D77" s="71" t="s">
        <v>1554</v>
      </c>
    </row>
    <row r="78" spans="1:4">
      <c r="A78" s="71">
        <v>77</v>
      </c>
      <c r="B78" s="71" t="s">
        <v>1551</v>
      </c>
      <c r="C78" s="71" t="s">
        <v>1555</v>
      </c>
      <c r="D78" s="71" t="s">
        <v>1556</v>
      </c>
    </row>
    <row r="79" spans="1:4">
      <c r="A79" s="71">
        <v>78</v>
      </c>
      <c r="B79" s="71" t="s">
        <v>1551</v>
      </c>
      <c r="C79" s="71" t="s">
        <v>1557</v>
      </c>
      <c r="D79" s="71" t="s">
        <v>1558</v>
      </c>
    </row>
    <row r="80" spans="1:4">
      <c r="A80" s="71">
        <v>79</v>
      </c>
      <c r="B80" s="71" t="s">
        <v>1551</v>
      </c>
      <c r="C80" s="71" t="s">
        <v>1559</v>
      </c>
      <c r="D80" s="71" t="s">
        <v>1560</v>
      </c>
    </row>
    <row r="81" spans="1:4">
      <c r="A81" s="71">
        <v>80</v>
      </c>
      <c r="B81" s="71" t="s">
        <v>1551</v>
      </c>
      <c r="C81" s="71" t="s">
        <v>1561</v>
      </c>
      <c r="D81" s="71" t="s">
        <v>1562</v>
      </c>
    </row>
    <row r="82" spans="1:4">
      <c r="A82" s="71">
        <v>81</v>
      </c>
      <c r="B82" s="71" t="s">
        <v>1551</v>
      </c>
      <c r="C82" s="71" t="s">
        <v>1563</v>
      </c>
      <c r="D82" s="71" t="s">
        <v>1564</v>
      </c>
    </row>
    <row r="83" spans="1:4">
      <c r="A83" s="71">
        <v>82</v>
      </c>
      <c r="B83" s="71" t="s">
        <v>1551</v>
      </c>
      <c r="C83" s="71" t="s">
        <v>1565</v>
      </c>
      <c r="D83" s="71" t="s">
        <v>1566</v>
      </c>
    </row>
    <row r="84" spans="1:4">
      <c r="A84" s="71">
        <v>83</v>
      </c>
      <c r="B84" s="71" t="s">
        <v>1567</v>
      </c>
      <c r="C84" s="71" t="s">
        <v>1567</v>
      </c>
      <c r="D84" s="71" t="s">
        <v>1568</v>
      </c>
    </row>
    <row r="85" spans="1:4">
      <c r="A85" s="71">
        <v>84</v>
      </c>
      <c r="B85" s="71" t="s">
        <v>1569</v>
      </c>
      <c r="C85" s="71" t="s">
        <v>1569</v>
      </c>
      <c r="D85" s="71" t="s">
        <v>1570</v>
      </c>
    </row>
    <row r="86" spans="1:4">
      <c r="A86" s="71">
        <v>85</v>
      </c>
      <c r="B86" s="71" t="s">
        <v>1571</v>
      </c>
      <c r="C86" s="71" t="s">
        <v>1571</v>
      </c>
      <c r="D86" s="71" t="s">
        <v>1572</v>
      </c>
    </row>
    <row r="87" spans="1:4">
      <c r="A87" s="71">
        <v>86</v>
      </c>
      <c r="B87" s="71" t="s">
        <v>1573</v>
      </c>
      <c r="C87" s="71" t="s">
        <v>1573</v>
      </c>
      <c r="D87" s="71" t="s">
        <v>1574</v>
      </c>
    </row>
    <row r="88" spans="1:4">
      <c r="A88" s="71">
        <v>87</v>
      </c>
      <c r="B88" s="71" t="s">
        <v>1575</v>
      </c>
      <c r="C88" s="71" t="s">
        <v>1575</v>
      </c>
      <c r="D88" s="71" t="s">
        <v>1576</v>
      </c>
    </row>
    <row r="89" spans="1:4">
      <c r="A89" s="71">
        <v>88</v>
      </c>
      <c r="B89" s="71" t="s">
        <v>1577</v>
      </c>
      <c r="C89" s="71" t="s">
        <v>1577</v>
      </c>
      <c r="D89" s="71" t="s">
        <v>1578</v>
      </c>
    </row>
    <row r="90" spans="1:4">
      <c r="A90" s="71">
        <v>89</v>
      </c>
      <c r="B90" s="71" t="s">
        <v>1579</v>
      </c>
      <c r="C90" s="71" t="s">
        <v>1579</v>
      </c>
      <c r="D90" s="71" t="s">
        <v>1580</v>
      </c>
    </row>
    <row r="91" spans="1:4">
      <c r="A91" s="71">
        <v>90</v>
      </c>
      <c r="B91" s="71" t="s">
        <v>1581</v>
      </c>
      <c r="C91" s="71" t="s">
        <v>1581</v>
      </c>
      <c r="D91" s="71" t="s">
        <v>1582</v>
      </c>
    </row>
    <row r="92" spans="1:4">
      <c r="A92" s="71">
        <v>91</v>
      </c>
      <c r="B92" s="71" t="s">
        <v>1583</v>
      </c>
      <c r="C92" s="71" t="s">
        <v>1583</v>
      </c>
      <c r="D92" s="71" t="s">
        <v>1584</v>
      </c>
    </row>
    <row r="93" spans="1:4">
      <c r="A93" s="71">
        <v>92</v>
      </c>
      <c r="B93" s="71" t="s">
        <v>1585</v>
      </c>
      <c r="C93" s="71" t="s">
        <v>1585</v>
      </c>
      <c r="D93" s="71" t="s">
        <v>1586</v>
      </c>
    </row>
    <row r="94" spans="1:4">
      <c r="A94" s="71">
        <v>93</v>
      </c>
      <c r="B94" s="71" t="s">
        <v>1587</v>
      </c>
      <c r="C94" s="71" t="s">
        <v>1587</v>
      </c>
      <c r="D94" s="71" t="s">
        <v>1588</v>
      </c>
    </row>
    <row r="95" spans="1:4">
      <c r="A95" s="71">
        <v>94</v>
      </c>
      <c r="B95" s="71" t="s">
        <v>1589</v>
      </c>
      <c r="C95" s="71" t="s">
        <v>1589</v>
      </c>
      <c r="D95" s="71" t="s">
        <v>1590</v>
      </c>
    </row>
    <row r="96" spans="1:4">
      <c r="A96" s="71">
        <v>95</v>
      </c>
      <c r="B96" s="71" t="s">
        <v>1591</v>
      </c>
      <c r="C96" s="71" t="s">
        <v>1593</v>
      </c>
      <c r="D96" s="71" t="s">
        <v>1594</v>
      </c>
    </row>
    <row r="97" spans="1:4">
      <c r="A97" s="71">
        <v>96</v>
      </c>
      <c r="B97" s="71" t="s">
        <v>1591</v>
      </c>
      <c r="C97" s="71" t="s">
        <v>1595</v>
      </c>
      <c r="D97" s="71" t="s">
        <v>1596</v>
      </c>
    </row>
    <row r="98" spans="1:4">
      <c r="A98" s="71">
        <v>97</v>
      </c>
      <c r="B98" s="71" t="s">
        <v>1591</v>
      </c>
      <c r="C98" s="71" t="s">
        <v>1597</v>
      </c>
      <c r="D98" s="71" t="s">
        <v>1598</v>
      </c>
    </row>
    <row r="99" spans="1:4">
      <c r="A99" s="71">
        <v>98</v>
      </c>
      <c r="B99" s="71" t="s">
        <v>1591</v>
      </c>
      <c r="C99" s="71" t="s">
        <v>1545</v>
      </c>
      <c r="D99" s="71" t="s">
        <v>1599</v>
      </c>
    </row>
    <row r="100" spans="1:4">
      <c r="A100" s="71">
        <v>99</v>
      </c>
      <c r="B100" s="71" t="s">
        <v>1591</v>
      </c>
      <c r="C100" s="71" t="s">
        <v>1600</v>
      </c>
      <c r="D100" s="71" t="s">
        <v>1601</v>
      </c>
    </row>
    <row r="101" spans="1:4">
      <c r="A101" s="71">
        <v>100</v>
      </c>
      <c r="B101" s="71" t="s">
        <v>1591</v>
      </c>
      <c r="C101" s="71" t="s">
        <v>1591</v>
      </c>
      <c r="D101" s="71" t="s">
        <v>1592</v>
      </c>
    </row>
    <row r="102" spans="1:4">
      <c r="A102" s="71">
        <v>101</v>
      </c>
      <c r="B102" s="71" t="s">
        <v>1591</v>
      </c>
      <c r="C102" s="71" t="s">
        <v>1602</v>
      </c>
      <c r="D102" s="71" t="s">
        <v>1603</v>
      </c>
    </row>
    <row r="103" spans="1:4">
      <c r="A103" s="71">
        <v>102</v>
      </c>
      <c r="B103" s="71" t="s">
        <v>1591</v>
      </c>
      <c r="C103" s="71" t="s">
        <v>1604</v>
      </c>
      <c r="D103" s="71" t="s">
        <v>1605</v>
      </c>
    </row>
    <row r="104" spans="1:4">
      <c r="A104" s="71">
        <v>103</v>
      </c>
      <c r="B104" s="71" t="s">
        <v>1591</v>
      </c>
      <c r="C104" s="71" t="s">
        <v>1606</v>
      </c>
      <c r="D104" s="71" t="s">
        <v>1607</v>
      </c>
    </row>
    <row r="105" spans="1:4">
      <c r="A105" s="71">
        <v>104</v>
      </c>
      <c r="B105" s="71" t="s">
        <v>1591</v>
      </c>
      <c r="C105" s="71" t="s">
        <v>1608</v>
      </c>
      <c r="D105" s="71" t="s">
        <v>1609</v>
      </c>
    </row>
    <row r="106" spans="1:4">
      <c r="A106" s="71">
        <v>105</v>
      </c>
      <c r="B106" s="71" t="s">
        <v>1591</v>
      </c>
      <c r="C106" s="71" t="s">
        <v>1610</v>
      </c>
      <c r="D106" s="71" t="s">
        <v>1611</v>
      </c>
    </row>
    <row r="107" spans="1:4">
      <c r="A107" s="71">
        <v>106</v>
      </c>
      <c r="B107" s="71" t="s">
        <v>1591</v>
      </c>
      <c r="C107" s="71" t="s">
        <v>1612</v>
      </c>
      <c r="D107" s="71" t="s">
        <v>1613</v>
      </c>
    </row>
    <row r="108" spans="1:4">
      <c r="A108" s="71">
        <v>107</v>
      </c>
      <c r="B108" s="71" t="s">
        <v>1591</v>
      </c>
      <c r="C108" s="71" t="s">
        <v>1563</v>
      </c>
      <c r="D108" s="71" t="s">
        <v>1614</v>
      </c>
    </row>
    <row r="109" spans="1:4">
      <c r="A109" s="71">
        <v>108</v>
      </c>
      <c r="B109" s="71" t="s">
        <v>1591</v>
      </c>
      <c r="C109" s="71" t="s">
        <v>1615</v>
      </c>
      <c r="D109" s="71" t="s">
        <v>1616</v>
      </c>
    </row>
    <row r="110" spans="1:4">
      <c r="A110" s="71">
        <v>109</v>
      </c>
      <c r="B110" s="71" t="s">
        <v>1617</v>
      </c>
      <c r="C110" s="71" t="s">
        <v>1619</v>
      </c>
      <c r="D110" s="71" t="s">
        <v>1620</v>
      </c>
    </row>
    <row r="111" spans="1:4">
      <c r="A111" s="71">
        <v>110</v>
      </c>
      <c r="B111" s="71" t="s">
        <v>1617</v>
      </c>
      <c r="C111" s="71" t="s">
        <v>1621</v>
      </c>
      <c r="D111" s="71" t="s">
        <v>1622</v>
      </c>
    </row>
    <row r="112" spans="1:4">
      <c r="A112" s="71">
        <v>111</v>
      </c>
      <c r="B112" s="71" t="s">
        <v>1617</v>
      </c>
      <c r="C112" s="71" t="s">
        <v>1617</v>
      </c>
      <c r="D112" s="71" t="s">
        <v>1618</v>
      </c>
    </row>
    <row r="113" spans="1:4">
      <c r="A113" s="71">
        <v>112</v>
      </c>
      <c r="B113" s="71" t="s">
        <v>1617</v>
      </c>
      <c r="C113" s="71" t="s">
        <v>1623</v>
      </c>
      <c r="D113" s="71" t="s">
        <v>1624</v>
      </c>
    </row>
    <row r="114" spans="1:4">
      <c r="A114" s="71">
        <v>113</v>
      </c>
      <c r="B114" s="71" t="s">
        <v>1617</v>
      </c>
      <c r="C114" s="71" t="s">
        <v>1487</v>
      </c>
      <c r="D114" s="71" t="s">
        <v>1625</v>
      </c>
    </row>
    <row r="115" spans="1:4">
      <c r="A115" s="71">
        <v>114</v>
      </c>
      <c r="B115" s="71" t="s">
        <v>1617</v>
      </c>
      <c r="C115" s="71" t="s">
        <v>1626</v>
      </c>
      <c r="D115" s="71" t="s">
        <v>1627</v>
      </c>
    </row>
    <row r="116" spans="1:4">
      <c r="A116" s="71">
        <v>115</v>
      </c>
      <c r="B116" s="71" t="s">
        <v>1617</v>
      </c>
      <c r="C116" s="71" t="s">
        <v>1628</v>
      </c>
      <c r="D116" s="71" t="s">
        <v>1629</v>
      </c>
    </row>
    <row r="117" spans="1:4">
      <c r="A117" s="71">
        <v>116</v>
      </c>
      <c r="B117" s="71" t="s">
        <v>1617</v>
      </c>
      <c r="C117" s="71" t="s">
        <v>1630</v>
      </c>
      <c r="D117" s="71" t="s">
        <v>1631</v>
      </c>
    </row>
    <row r="118" spans="1:4">
      <c r="A118" s="71">
        <v>117</v>
      </c>
      <c r="B118" s="71" t="s">
        <v>1617</v>
      </c>
      <c r="C118" s="71" t="s">
        <v>1632</v>
      </c>
      <c r="D118" s="71" t="s">
        <v>1633</v>
      </c>
    </row>
    <row r="119" spans="1:4">
      <c r="A119" s="71">
        <v>118</v>
      </c>
      <c r="B119" s="71" t="s">
        <v>1617</v>
      </c>
      <c r="C119" s="71" t="s">
        <v>1634</v>
      </c>
      <c r="D119" s="71" t="s">
        <v>1635</v>
      </c>
    </row>
    <row r="120" spans="1:4">
      <c r="A120" s="71">
        <v>119</v>
      </c>
      <c r="B120" s="71" t="s">
        <v>1636</v>
      </c>
      <c r="C120" s="71" t="s">
        <v>1636</v>
      </c>
      <c r="D120" s="71" t="s">
        <v>1637</v>
      </c>
    </row>
    <row r="121" spans="1:4">
      <c r="A121" s="71">
        <v>120</v>
      </c>
      <c r="B121" s="71" t="s">
        <v>1636</v>
      </c>
      <c r="C121" s="71" t="s">
        <v>1638</v>
      </c>
      <c r="D121" s="71" t="s">
        <v>1639</v>
      </c>
    </row>
    <row r="122" spans="1:4">
      <c r="A122" s="71">
        <v>121</v>
      </c>
      <c r="B122" s="71" t="s">
        <v>1636</v>
      </c>
      <c r="C122" s="71" t="s">
        <v>1640</v>
      </c>
      <c r="D122" s="71" t="s">
        <v>1641</v>
      </c>
    </row>
    <row r="123" spans="1:4">
      <c r="A123" s="71">
        <v>122</v>
      </c>
      <c r="B123" s="71" t="s">
        <v>1636</v>
      </c>
      <c r="C123" s="71" t="s">
        <v>1642</v>
      </c>
      <c r="D123" s="71" t="s">
        <v>1643</v>
      </c>
    </row>
    <row r="124" spans="1:4">
      <c r="A124" s="71">
        <v>123</v>
      </c>
      <c r="B124" s="71" t="s">
        <v>1636</v>
      </c>
      <c r="C124" s="71" t="s">
        <v>1644</v>
      </c>
      <c r="D124" s="71" t="s">
        <v>1645</v>
      </c>
    </row>
    <row r="125" spans="1:4">
      <c r="A125" s="71">
        <v>124</v>
      </c>
      <c r="B125" s="71" t="s">
        <v>1636</v>
      </c>
      <c r="C125" s="71" t="s">
        <v>1646</v>
      </c>
      <c r="D125" s="71" t="s">
        <v>1647</v>
      </c>
    </row>
    <row r="126" spans="1:4">
      <c r="A126" s="71">
        <v>125</v>
      </c>
      <c r="B126" s="71" t="s">
        <v>1636</v>
      </c>
      <c r="C126" s="71" t="s">
        <v>1648</v>
      </c>
      <c r="D126" s="71" t="s">
        <v>1649</v>
      </c>
    </row>
    <row r="127" spans="1:4">
      <c r="A127" s="71">
        <v>126</v>
      </c>
      <c r="B127" s="71" t="s">
        <v>1636</v>
      </c>
      <c r="C127" s="71" t="s">
        <v>1650</v>
      </c>
      <c r="D127" s="71" t="s">
        <v>1651</v>
      </c>
    </row>
    <row r="128" spans="1:4">
      <c r="A128" s="71">
        <v>127</v>
      </c>
      <c r="B128" s="71" t="s">
        <v>1636</v>
      </c>
      <c r="C128" s="71" t="s">
        <v>1652</v>
      </c>
      <c r="D128" s="71" t="s">
        <v>1653</v>
      </c>
    </row>
    <row r="129" spans="1:4">
      <c r="A129" s="71">
        <v>128</v>
      </c>
      <c r="B129" s="71" t="s">
        <v>1636</v>
      </c>
      <c r="C129" s="71" t="s">
        <v>1654</v>
      </c>
      <c r="D129" s="71" t="s">
        <v>1655</v>
      </c>
    </row>
    <row r="130" spans="1:4">
      <c r="A130" s="71">
        <v>129</v>
      </c>
      <c r="B130" s="71" t="s">
        <v>1656</v>
      </c>
      <c r="C130" s="71" t="s">
        <v>1658</v>
      </c>
      <c r="D130" s="71" t="s">
        <v>1659</v>
      </c>
    </row>
    <row r="131" spans="1:4">
      <c r="A131" s="71">
        <v>130</v>
      </c>
      <c r="B131" s="71" t="s">
        <v>1656</v>
      </c>
      <c r="C131" s="71" t="s">
        <v>1660</v>
      </c>
      <c r="D131" s="71" t="s">
        <v>1661</v>
      </c>
    </row>
    <row r="132" spans="1:4">
      <c r="A132" s="71">
        <v>131</v>
      </c>
      <c r="B132" s="71" t="s">
        <v>1656</v>
      </c>
      <c r="C132" s="71" t="s">
        <v>1662</v>
      </c>
      <c r="D132" s="71" t="s">
        <v>1663</v>
      </c>
    </row>
    <row r="133" spans="1:4">
      <c r="A133" s="71">
        <v>132</v>
      </c>
      <c r="B133" s="71" t="s">
        <v>1656</v>
      </c>
      <c r="C133" s="71" t="s">
        <v>1656</v>
      </c>
      <c r="D133" s="71" t="s">
        <v>1657</v>
      </c>
    </row>
    <row r="134" spans="1:4">
      <c r="A134" s="71">
        <v>133</v>
      </c>
      <c r="B134" s="71" t="s">
        <v>1656</v>
      </c>
      <c r="C134" s="71" t="s">
        <v>1664</v>
      </c>
      <c r="D134" s="71" t="s">
        <v>1665</v>
      </c>
    </row>
    <row r="135" spans="1:4">
      <c r="A135" s="71">
        <v>134</v>
      </c>
      <c r="B135" s="71" t="s">
        <v>1656</v>
      </c>
      <c r="C135" s="71" t="s">
        <v>1666</v>
      </c>
      <c r="D135" s="71" t="s">
        <v>1667</v>
      </c>
    </row>
    <row r="136" spans="1:4">
      <c r="A136" s="71">
        <v>135</v>
      </c>
      <c r="B136" s="71" t="s">
        <v>1656</v>
      </c>
      <c r="C136" s="71" t="s">
        <v>1668</v>
      </c>
      <c r="D136" s="71" t="s">
        <v>1669</v>
      </c>
    </row>
    <row r="137" spans="1:4">
      <c r="A137" s="71">
        <v>136</v>
      </c>
      <c r="B137" s="71" t="s">
        <v>1656</v>
      </c>
      <c r="C137" s="71" t="s">
        <v>1475</v>
      </c>
      <c r="D137" s="71" t="s">
        <v>1670</v>
      </c>
    </row>
    <row r="138" spans="1:4">
      <c r="A138" s="71">
        <v>137</v>
      </c>
      <c r="B138" s="71" t="s">
        <v>1656</v>
      </c>
      <c r="C138" s="71" t="s">
        <v>1671</v>
      </c>
      <c r="D138" s="71" t="s">
        <v>1672</v>
      </c>
    </row>
    <row r="139" spans="1:4">
      <c r="A139" s="71">
        <v>138</v>
      </c>
      <c r="B139" s="71" t="s">
        <v>1656</v>
      </c>
      <c r="C139" s="71" t="s">
        <v>1673</v>
      </c>
      <c r="D139" s="71" t="s">
        <v>1674</v>
      </c>
    </row>
    <row r="140" spans="1:4">
      <c r="A140" s="71">
        <v>139</v>
      </c>
      <c r="B140" s="71" t="s">
        <v>1675</v>
      </c>
      <c r="C140" s="71" t="s">
        <v>1677</v>
      </c>
      <c r="D140" s="71" t="s">
        <v>1678</v>
      </c>
    </row>
    <row r="141" spans="1:4">
      <c r="A141" s="71">
        <v>140</v>
      </c>
      <c r="B141" s="71" t="s">
        <v>1675</v>
      </c>
      <c r="C141" s="71" t="s">
        <v>1679</v>
      </c>
      <c r="D141" s="71" t="s">
        <v>1680</v>
      </c>
    </row>
    <row r="142" spans="1:4">
      <c r="A142" s="71">
        <v>141</v>
      </c>
      <c r="B142" s="71" t="s">
        <v>1675</v>
      </c>
      <c r="C142" s="71" t="s">
        <v>1681</v>
      </c>
      <c r="D142" s="71" t="s">
        <v>1682</v>
      </c>
    </row>
    <row r="143" spans="1:4">
      <c r="A143" s="71">
        <v>142</v>
      </c>
      <c r="B143" s="71" t="s">
        <v>1675</v>
      </c>
      <c r="C143" s="71" t="s">
        <v>1675</v>
      </c>
      <c r="D143" s="71" t="s">
        <v>1676</v>
      </c>
    </row>
    <row r="144" spans="1:4">
      <c r="A144" s="71">
        <v>143</v>
      </c>
      <c r="B144" s="71" t="s">
        <v>1675</v>
      </c>
      <c r="C144" s="71" t="s">
        <v>1683</v>
      </c>
      <c r="D144" s="71" t="s">
        <v>1684</v>
      </c>
    </row>
    <row r="145" spans="1:4">
      <c r="A145" s="71">
        <v>144</v>
      </c>
      <c r="B145" s="71" t="s">
        <v>1675</v>
      </c>
      <c r="C145" s="71" t="s">
        <v>1685</v>
      </c>
      <c r="D145" s="71" t="s">
        <v>1686</v>
      </c>
    </row>
    <row r="146" spans="1:4">
      <c r="A146" s="71">
        <v>145</v>
      </c>
      <c r="B146" s="71" t="s">
        <v>1675</v>
      </c>
      <c r="C146" s="71" t="s">
        <v>1687</v>
      </c>
      <c r="D146" s="71" t="s">
        <v>1688</v>
      </c>
    </row>
    <row r="147" spans="1:4">
      <c r="A147" s="71">
        <v>146</v>
      </c>
      <c r="B147" s="71" t="s">
        <v>1675</v>
      </c>
      <c r="C147" s="71" t="s">
        <v>1689</v>
      </c>
      <c r="D147" s="71" t="s">
        <v>1690</v>
      </c>
    </row>
    <row r="148" spans="1:4">
      <c r="A148" s="71">
        <v>147</v>
      </c>
      <c r="B148" s="71" t="s">
        <v>1675</v>
      </c>
      <c r="C148" s="71" t="s">
        <v>1453</v>
      </c>
      <c r="D148" s="71" t="s">
        <v>1691</v>
      </c>
    </row>
    <row r="149" spans="1:4">
      <c r="A149" s="71">
        <v>148</v>
      </c>
      <c r="B149" s="71" t="s">
        <v>1675</v>
      </c>
      <c r="C149" s="71" t="s">
        <v>1692</v>
      </c>
      <c r="D149" s="71" t="s">
        <v>1693</v>
      </c>
    </row>
    <row r="150" spans="1:4">
      <c r="A150" s="71">
        <v>149</v>
      </c>
      <c r="B150" s="71" t="s">
        <v>1675</v>
      </c>
      <c r="C150" s="71" t="s">
        <v>1694</v>
      </c>
      <c r="D150" s="71" t="s">
        <v>1695</v>
      </c>
    </row>
    <row r="151" spans="1:4">
      <c r="A151" s="71">
        <v>150</v>
      </c>
      <c r="B151" s="71" t="s">
        <v>1675</v>
      </c>
      <c r="C151" s="71" t="s">
        <v>1696</v>
      </c>
      <c r="D151" s="71" t="s">
        <v>1697</v>
      </c>
    </row>
    <row r="152" spans="1:4">
      <c r="A152" s="71">
        <v>151</v>
      </c>
      <c r="B152" s="71" t="s">
        <v>1698</v>
      </c>
      <c r="C152" s="71" t="s">
        <v>1700</v>
      </c>
      <c r="D152" s="71" t="s">
        <v>1701</v>
      </c>
    </row>
    <row r="153" spans="1:4">
      <c r="A153" s="71">
        <v>152</v>
      </c>
      <c r="B153" s="71" t="s">
        <v>1698</v>
      </c>
      <c r="C153" s="71" t="s">
        <v>1698</v>
      </c>
      <c r="D153" s="71" t="s">
        <v>1699</v>
      </c>
    </row>
    <row r="154" spans="1:4">
      <c r="A154" s="71">
        <v>153</v>
      </c>
      <c r="B154" s="71" t="s">
        <v>1698</v>
      </c>
      <c r="C154" s="71" t="s">
        <v>1413</v>
      </c>
      <c r="D154" s="71" t="s">
        <v>1702</v>
      </c>
    </row>
    <row r="155" spans="1:4">
      <c r="A155" s="71">
        <v>154</v>
      </c>
      <c r="B155" s="71" t="s">
        <v>1698</v>
      </c>
      <c r="C155" s="71" t="s">
        <v>1703</v>
      </c>
      <c r="D155" s="71" t="s">
        <v>1704</v>
      </c>
    </row>
    <row r="156" spans="1:4">
      <c r="A156" s="71">
        <v>155</v>
      </c>
      <c r="B156" s="71" t="s">
        <v>1698</v>
      </c>
      <c r="C156" s="71" t="s">
        <v>1687</v>
      </c>
      <c r="D156" s="71" t="s">
        <v>1705</v>
      </c>
    </row>
    <row r="157" spans="1:4">
      <c r="A157" s="71">
        <v>156</v>
      </c>
      <c r="B157" s="71" t="s">
        <v>1698</v>
      </c>
      <c r="C157" s="71" t="s">
        <v>1706</v>
      </c>
      <c r="D157" s="71" t="s">
        <v>1707</v>
      </c>
    </row>
    <row r="158" spans="1:4">
      <c r="A158" s="71">
        <v>157</v>
      </c>
      <c r="B158" s="71" t="s">
        <v>1698</v>
      </c>
      <c r="C158" s="71" t="s">
        <v>1708</v>
      </c>
      <c r="D158" s="71" t="s">
        <v>1709</v>
      </c>
    </row>
    <row r="159" spans="1:4">
      <c r="A159" s="71">
        <v>158</v>
      </c>
      <c r="B159" s="71" t="s">
        <v>1698</v>
      </c>
      <c r="C159" s="71" t="s">
        <v>1710</v>
      </c>
      <c r="D159" s="71" t="s">
        <v>1711</v>
      </c>
    </row>
    <row r="160" spans="1:4">
      <c r="A160" s="71">
        <v>159</v>
      </c>
      <c r="B160" s="71" t="s">
        <v>1698</v>
      </c>
      <c r="C160" s="71" t="s">
        <v>1712</v>
      </c>
      <c r="D160" s="71" t="s">
        <v>1713</v>
      </c>
    </row>
    <row r="161" spans="1:4">
      <c r="A161" s="71">
        <v>160</v>
      </c>
      <c r="B161" s="71" t="s">
        <v>1714</v>
      </c>
      <c r="C161" s="71" t="s">
        <v>1716</v>
      </c>
      <c r="D161" s="71" t="s">
        <v>1717</v>
      </c>
    </row>
    <row r="162" spans="1:4">
      <c r="A162" s="71">
        <v>161</v>
      </c>
      <c r="B162" s="71" t="s">
        <v>1714</v>
      </c>
      <c r="C162" s="71" t="s">
        <v>1718</v>
      </c>
      <c r="D162" s="71" t="s">
        <v>1719</v>
      </c>
    </row>
    <row r="163" spans="1:4">
      <c r="A163" s="71">
        <v>162</v>
      </c>
      <c r="B163" s="71" t="s">
        <v>1714</v>
      </c>
      <c r="C163" s="71" t="s">
        <v>1720</v>
      </c>
      <c r="D163" s="71" t="s">
        <v>1721</v>
      </c>
    </row>
    <row r="164" spans="1:4">
      <c r="A164" s="71">
        <v>163</v>
      </c>
      <c r="B164" s="71" t="s">
        <v>1714</v>
      </c>
      <c r="C164" s="71" t="s">
        <v>1722</v>
      </c>
      <c r="D164" s="71" t="s">
        <v>1723</v>
      </c>
    </row>
    <row r="165" spans="1:4">
      <c r="A165" s="71">
        <v>164</v>
      </c>
      <c r="B165" s="71" t="s">
        <v>1714</v>
      </c>
      <c r="C165" s="71" t="s">
        <v>1724</v>
      </c>
      <c r="D165" s="71" t="s">
        <v>1725</v>
      </c>
    </row>
    <row r="166" spans="1:4">
      <c r="A166" s="71">
        <v>165</v>
      </c>
      <c r="B166" s="71" t="s">
        <v>1714</v>
      </c>
      <c r="C166" s="71" t="s">
        <v>1726</v>
      </c>
      <c r="D166" s="71" t="s">
        <v>1727</v>
      </c>
    </row>
    <row r="167" spans="1:4">
      <c r="A167" s="71">
        <v>166</v>
      </c>
      <c r="B167" s="71" t="s">
        <v>1714</v>
      </c>
      <c r="C167" s="71" t="s">
        <v>1728</v>
      </c>
      <c r="D167" s="71" t="s">
        <v>1729</v>
      </c>
    </row>
    <row r="168" spans="1:4">
      <c r="A168" s="71">
        <v>167</v>
      </c>
      <c r="B168" s="71" t="s">
        <v>1714</v>
      </c>
      <c r="C168" s="71" t="s">
        <v>1714</v>
      </c>
      <c r="D168" s="71" t="s">
        <v>1715</v>
      </c>
    </row>
    <row r="169" spans="1:4">
      <c r="A169" s="71">
        <v>168</v>
      </c>
      <c r="B169" s="71" t="s">
        <v>1714</v>
      </c>
      <c r="C169" s="71" t="s">
        <v>1730</v>
      </c>
      <c r="D169" s="71" t="s">
        <v>1731</v>
      </c>
    </row>
    <row r="170" spans="1:4">
      <c r="A170" s="71">
        <v>169</v>
      </c>
      <c r="B170" s="71" t="s">
        <v>1714</v>
      </c>
      <c r="C170" s="71" t="s">
        <v>1732</v>
      </c>
      <c r="D170" s="71" t="s">
        <v>1733</v>
      </c>
    </row>
    <row r="171" spans="1:4">
      <c r="A171" s="71">
        <v>170</v>
      </c>
      <c r="B171" s="71" t="s">
        <v>1714</v>
      </c>
      <c r="C171" s="71" t="s">
        <v>1734</v>
      </c>
      <c r="D171" s="71" t="s">
        <v>1735</v>
      </c>
    </row>
    <row r="172" spans="1:4">
      <c r="A172" s="71">
        <v>171</v>
      </c>
      <c r="B172" s="71" t="s">
        <v>1714</v>
      </c>
      <c r="C172" s="71" t="s">
        <v>1736</v>
      </c>
      <c r="D172" s="71" t="s">
        <v>1737</v>
      </c>
    </row>
    <row r="173" spans="1:4">
      <c r="A173" s="71">
        <v>172</v>
      </c>
      <c r="B173" s="71" t="s">
        <v>1714</v>
      </c>
      <c r="C173" s="71" t="s">
        <v>1738</v>
      </c>
      <c r="D173" s="71" t="s">
        <v>1739</v>
      </c>
    </row>
    <row r="174" spans="1:4">
      <c r="A174" s="71">
        <v>173</v>
      </c>
      <c r="B174" s="71" t="s">
        <v>1740</v>
      </c>
      <c r="C174" s="71" t="s">
        <v>1742</v>
      </c>
      <c r="D174" s="71" t="s">
        <v>1743</v>
      </c>
    </row>
    <row r="175" spans="1:4">
      <c r="A175" s="71">
        <v>174</v>
      </c>
      <c r="B175" s="71" t="s">
        <v>1740</v>
      </c>
      <c r="C175" s="71" t="s">
        <v>1744</v>
      </c>
      <c r="D175" s="71" t="s">
        <v>1745</v>
      </c>
    </row>
    <row r="176" spans="1:4">
      <c r="A176" s="71">
        <v>175</v>
      </c>
      <c r="B176" s="71" t="s">
        <v>1740</v>
      </c>
      <c r="C176" s="71" t="s">
        <v>1746</v>
      </c>
      <c r="D176" s="71" t="s">
        <v>1747</v>
      </c>
    </row>
    <row r="177" spans="1:4">
      <c r="A177" s="71">
        <v>176</v>
      </c>
      <c r="B177" s="71" t="s">
        <v>1740</v>
      </c>
      <c r="C177" s="71" t="s">
        <v>1748</v>
      </c>
      <c r="D177" s="71" t="s">
        <v>1749</v>
      </c>
    </row>
    <row r="178" spans="1:4">
      <c r="A178" s="71">
        <v>177</v>
      </c>
      <c r="B178" s="71" t="s">
        <v>1740</v>
      </c>
      <c r="C178" s="71" t="s">
        <v>1740</v>
      </c>
      <c r="D178" s="71" t="s">
        <v>1741</v>
      </c>
    </row>
    <row r="179" spans="1:4">
      <c r="A179" s="71">
        <v>178</v>
      </c>
      <c r="B179" s="71" t="s">
        <v>1740</v>
      </c>
      <c r="C179" s="71" t="s">
        <v>1750</v>
      </c>
      <c r="D179" s="71" t="s">
        <v>1751</v>
      </c>
    </row>
    <row r="180" spans="1:4">
      <c r="A180" s="71">
        <v>179</v>
      </c>
      <c r="B180" s="71" t="s">
        <v>1740</v>
      </c>
      <c r="C180" s="71" t="s">
        <v>1752</v>
      </c>
      <c r="D180" s="71" t="s">
        <v>1753</v>
      </c>
    </row>
    <row r="181" spans="1:4">
      <c r="A181" s="71">
        <v>180</v>
      </c>
      <c r="B181" s="71" t="s">
        <v>1740</v>
      </c>
      <c r="C181" s="71" t="s">
        <v>1754</v>
      </c>
      <c r="D181" s="71" t="s">
        <v>1755</v>
      </c>
    </row>
    <row r="182" spans="1:4">
      <c r="A182" s="71">
        <v>181</v>
      </c>
      <c r="B182" s="71" t="s">
        <v>1740</v>
      </c>
      <c r="C182" s="71" t="s">
        <v>1756</v>
      </c>
      <c r="D182" s="71" t="s">
        <v>1757</v>
      </c>
    </row>
    <row r="183" spans="1:4">
      <c r="A183" s="71">
        <v>182</v>
      </c>
      <c r="B183" s="71" t="s">
        <v>1740</v>
      </c>
      <c r="C183" s="71" t="s">
        <v>1758</v>
      </c>
      <c r="D183" s="71" t="s">
        <v>1759</v>
      </c>
    </row>
    <row r="184" spans="1:4">
      <c r="A184" s="71">
        <v>183</v>
      </c>
      <c r="B184" s="71" t="s">
        <v>1740</v>
      </c>
      <c r="C184" s="71" t="s">
        <v>1760</v>
      </c>
      <c r="D184" s="71" t="s">
        <v>1761</v>
      </c>
    </row>
    <row r="185" spans="1:4">
      <c r="A185" s="71">
        <v>184</v>
      </c>
      <c r="B185" s="71" t="s">
        <v>1762</v>
      </c>
      <c r="C185" s="71" t="s">
        <v>1764</v>
      </c>
      <c r="D185" s="71" t="s">
        <v>1765</v>
      </c>
    </row>
    <row r="186" spans="1:4">
      <c r="A186" s="71">
        <v>185</v>
      </c>
      <c r="B186" s="71" t="s">
        <v>1762</v>
      </c>
      <c r="C186" s="71" t="s">
        <v>1766</v>
      </c>
      <c r="D186" s="71" t="s">
        <v>1767</v>
      </c>
    </row>
    <row r="187" spans="1:4">
      <c r="A187" s="71">
        <v>186</v>
      </c>
      <c r="B187" s="71" t="s">
        <v>1762</v>
      </c>
      <c r="C187" s="71" t="s">
        <v>1768</v>
      </c>
      <c r="D187" s="71" t="s">
        <v>1769</v>
      </c>
    </row>
    <row r="188" spans="1:4">
      <c r="A188" s="71">
        <v>187</v>
      </c>
      <c r="B188" s="71" t="s">
        <v>1762</v>
      </c>
      <c r="C188" s="71" t="s">
        <v>1762</v>
      </c>
      <c r="D188" s="71" t="s">
        <v>1763</v>
      </c>
    </row>
    <row r="189" spans="1:4">
      <c r="A189" s="71">
        <v>188</v>
      </c>
      <c r="B189" s="71" t="s">
        <v>1762</v>
      </c>
      <c r="C189" s="71" t="s">
        <v>1770</v>
      </c>
      <c r="D189" s="71" t="s">
        <v>1771</v>
      </c>
    </row>
    <row r="190" spans="1:4">
      <c r="A190" s="71">
        <v>189</v>
      </c>
      <c r="B190" s="71" t="s">
        <v>1762</v>
      </c>
      <c r="C190" s="71" t="s">
        <v>1772</v>
      </c>
      <c r="D190" s="71" t="s">
        <v>1773</v>
      </c>
    </row>
    <row r="191" spans="1:4">
      <c r="A191" s="71">
        <v>190</v>
      </c>
      <c r="B191" s="71" t="s">
        <v>1762</v>
      </c>
      <c r="C191" s="71" t="s">
        <v>1774</v>
      </c>
      <c r="D191" s="71" t="s">
        <v>1775</v>
      </c>
    </row>
    <row r="192" spans="1:4">
      <c r="A192" s="71">
        <v>191</v>
      </c>
      <c r="B192" s="71" t="s">
        <v>1762</v>
      </c>
      <c r="C192" s="71" t="s">
        <v>1776</v>
      </c>
      <c r="D192" s="71" t="s">
        <v>1777</v>
      </c>
    </row>
    <row r="193" spans="1:4">
      <c r="A193" s="71">
        <v>192</v>
      </c>
      <c r="B193" s="71" t="s">
        <v>1778</v>
      </c>
      <c r="C193" s="71" t="s">
        <v>1780</v>
      </c>
      <c r="D193" s="71" t="s">
        <v>1781</v>
      </c>
    </row>
    <row r="194" spans="1:4">
      <c r="A194" s="71">
        <v>193</v>
      </c>
      <c r="B194" s="71" t="s">
        <v>1778</v>
      </c>
      <c r="C194" s="71" t="s">
        <v>1782</v>
      </c>
      <c r="D194" s="71" t="s">
        <v>1783</v>
      </c>
    </row>
    <row r="195" spans="1:4">
      <c r="A195" s="71">
        <v>194</v>
      </c>
      <c r="B195" s="71" t="s">
        <v>1778</v>
      </c>
      <c r="C195" s="71" t="s">
        <v>1784</v>
      </c>
      <c r="D195" s="71" t="s">
        <v>1785</v>
      </c>
    </row>
    <row r="196" spans="1:4">
      <c r="A196" s="71">
        <v>195</v>
      </c>
      <c r="B196" s="71" t="s">
        <v>1778</v>
      </c>
      <c r="C196" s="71" t="s">
        <v>1786</v>
      </c>
      <c r="D196" s="71" t="s">
        <v>1787</v>
      </c>
    </row>
    <row r="197" spans="1:4">
      <c r="A197" s="71">
        <v>196</v>
      </c>
      <c r="B197" s="71" t="s">
        <v>1778</v>
      </c>
      <c r="C197" s="71" t="s">
        <v>1788</v>
      </c>
      <c r="D197" s="71" t="s">
        <v>1789</v>
      </c>
    </row>
    <row r="198" spans="1:4">
      <c r="A198" s="71">
        <v>197</v>
      </c>
      <c r="B198" s="71" t="s">
        <v>1778</v>
      </c>
      <c r="C198" s="71" t="s">
        <v>1640</v>
      </c>
      <c r="D198" s="71" t="s">
        <v>1790</v>
      </c>
    </row>
    <row r="199" spans="1:4">
      <c r="A199" s="71">
        <v>198</v>
      </c>
      <c r="B199" s="71" t="s">
        <v>1778</v>
      </c>
      <c r="C199" s="71" t="s">
        <v>1791</v>
      </c>
      <c r="D199" s="71" t="s">
        <v>1792</v>
      </c>
    </row>
    <row r="200" spans="1:4">
      <c r="A200" s="71">
        <v>199</v>
      </c>
      <c r="B200" s="71" t="s">
        <v>1778</v>
      </c>
      <c r="C200" s="71" t="s">
        <v>1606</v>
      </c>
      <c r="D200" s="71" t="s">
        <v>1793</v>
      </c>
    </row>
    <row r="201" spans="1:4">
      <c r="A201" s="71">
        <v>200</v>
      </c>
      <c r="B201" s="71" t="s">
        <v>1778</v>
      </c>
      <c r="C201" s="71" t="s">
        <v>1778</v>
      </c>
      <c r="D201" s="71" t="s">
        <v>1779</v>
      </c>
    </row>
    <row r="202" spans="1:4">
      <c r="A202" s="71">
        <v>201</v>
      </c>
      <c r="B202" s="71" t="s">
        <v>1778</v>
      </c>
      <c r="C202" s="71" t="s">
        <v>1794</v>
      </c>
      <c r="D202" s="71" t="s">
        <v>1795</v>
      </c>
    </row>
    <row r="203" spans="1:4">
      <c r="A203" s="71">
        <v>202</v>
      </c>
      <c r="B203" s="71" t="s">
        <v>1778</v>
      </c>
      <c r="C203" s="71" t="s">
        <v>1796</v>
      </c>
      <c r="D203" s="71" t="s">
        <v>1797</v>
      </c>
    </row>
    <row r="204" spans="1:4">
      <c r="A204" s="71">
        <v>203</v>
      </c>
      <c r="B204" s="71" t="s">
        <v>1778</v>
      </c>
      <c r="C204" s="71" t="s">
        <v>1798</v>
      </c>
      <c r="D204" s="71" t="s">
        <v>1799</v>
      </c>
    </row>
    <row r="205" spans="1:4">
      <c r="A205" s="71">
        <v>204</v>
      </c>
      <c r="B205" s="71" t="s">
        <v>1778</v>
      </c>
      <c r="C205" s="71" t="s">
        <v>1800</v>
      </c>
      <c r="D205" s="71" t="s">
        <v>1801</v>
      </c>
    </row>
    <row r="206" spans="1:4">
      <c r="A206" s="71">
        <v>205</v>
      </c>
      <c r="B206" s="71" t="s">
        <v>1778</v>
      </c>
      <c r="C206" s="71" t="s">
        <v>1802</v>
      </c>
      <c r="D206" s="71" t="s">
        <v>1803</v>
      </c>
    </row>
    <row r="207" spans="1:4">
      <c r="A207" s="71">
        <v>206</v>
      </c>
      <c r="B207" s="71" t="s">
        <v>1778</v>
      </c>
      <c r="C207" s="71" t="s">
        <v>1804</v>
      </c>
      <c r="D207" s="71" t="s">
        <v>1805</v>
      </c>
    </row>
    <row r="208" spans="1:4">
      <c r="A208" s="71">
        <v>207</v>
      </c>
      <c r="B208" s="71" t="s">
        <v>1778</v>
      </c>
      <c r="C208" s="71" t="s">
        <v>1806</v>
      </c>
      <c r="D208" s="71" t="s">
        <v>1807</v>
      </c>
    </row>
    <row r="209" spans="1:4">
      <c r="A209" s="71">
        <v>208</v>
      </c>
      <c r="B209" s="71" t="s">
        <v>1808</v>
      </c>
      <c r="C209" s="71" t="s">
        <v>1810</v>
      </c>
      <c r="D209" s="71" t="s">
        <v>1811</v>
      </c>
    </row>
    <row r="210" spans="1:4">
      <c r="A210" s="71">
        <v>209</v>
      </c>
      <c r="B210" s="71" t="s">
        <v>1808</v>
      </c>
      <c r="C210" s="71" t="s">
        <v>1808</v>
      </c>
      <c r="D210" s="71" t="s">
        <v>1809</v>
      </c>
    </row>
    <row r="211" spans="1:4">
      <c r="A211" s="71">
        <v>210</v>
      </c>
      <c r="B211" s="71" t="s">
        <v>1808</v>
      </c>
      <c r="C211" s="71" t="s">
        <v>1812</v>
      </c>
      <c r="D211" s="71" t="s">
        <v>1813</v>
      </c>
    </row>
    <row r="212" spans="1:4">
      <c r="A212" s="71">
        <v>211</v>
      </c>
      <c r="B212" s="71" t="s">
        <v>1808</v>
      </c>
      <c r="C212" s="71" t="s">
        <v>1814</v>
      </c>
      <c r="D212" s="71" t="s">
        <v>1815</v>
      </c>
    </row>
    <row r="213" spans="1:4">
      <c r="A213" s="71">
        <v>212</v>
      </c>
      <c r="B213" s="71" t="s">
        <v>1816</v>
      </c>
      <c r="C213" s="71" t="s">
        <v>1818</v>
      </c>
      <c r="D213" s="71" t="s">
        <v>1819</v>
      </c>
    </row>
    <row r="214" spans="1:4">
      <c r="A214" s="71">
        <v>213</v>
      </c>
      <c r="B214" s="71" t="s">
        <v>1816</v>
      </c>
      <c r="C214" s="71" t="s">
        <v>1820</v>
      </c>
      <c r="D214" s="71" t="s">
        <v>1821</v>
      </c>
    </row>
    <row r="215" spans="1:4">
      <c r="A215" s="71">
        <v>214</v>
      </c>
      <c r="B215" s="71" t="s">
        <v>1816</v>
      </c>
      <c r="C215" s="71" t="s">
        <v>1822</v>
      </c>
      <c r="D215" s="71" t="s">
        <v>1823</v>
      </c>
    </row>
    <row r="216" spans="1:4">
      <c r="A216" s="71">
        <v>215</v>
      </c>
      <c r="B216" s="71" t="s">
        <v>1816</v>
      </c>
      <c r="C216" s="71" t="s">
        <v>1824</v>
      </c>
      <c r="D216" s="71" t="s">
        <v>1825</v>
      </c>
    </row>
    <row r="217" spans="1:4">
      <c r="A217" s="71">
        <v>216</v>
      </c>
      <c r="B217" s="71" t="s">
        <v>1816</v>
      </c>
      <c r="C217" s="71" t="s">
        <v>1826</v>
      </c>
      <c r="D217" s="71" t="s">
        <v>1827</v>
      </c>
    </row>
    <row r="218" spans="1:4">
      <c r="A218" s="71">
        <v>217</v>
      </c>
      <c r="B218" s="71" t="s">
        <v>1816</v>
      </c>
      <c r="C218" s="71" t="s">
        <v>1816</v>
      </c>
      <c r="D218" s="71" t="s">
        <v>1817</v>
      </c>
    </row>
    <row r="219" spans="1:4">
      <c r="A219" s="71">
        <v>218</v>
      </c>
      <c r="B219" s="71" t="s">
        <v>1816</v>
      </c>
      <c r="C219" s="71" t="s">
        <v>1828</v>
      </c>
      <c r="D219" s="71" t="s">
        <v>1829</v>
      </c>
    </row>
    <row r="220" spans="1:4">
      <c r="A220" s="71">
        <v>219</v>
      </c>
      <c r="B220" s="71" t="s">
        <v>1816</v>
      </c>
      <c r="C220" s="71" t="s">
        <v>1830</v>
      </c>
      <c r="D220" s="71" t="s">
        <v>1831</v>
      </c>
    </row>
    <row r="221" spans="1:4">
      <c r="A221" s="71">
        <v>220</v>
      </c>
      <c r="B221" s="71" t="s">
        <v>1816</v>
      </c>
      <c r="C221" s="71" t="s">
        <v>1832</v>
      </c>
      <c r="D221" s="71" t="s">
        <v>1833</v>
      </c>
    </row>
    <row r="222" spans="1:4">
      <c r="A222" s="71">
        <v>221</v>
      </c>
      <c r="B222" s="71" t="s">
        <v>1816</v>
      </c>
      <c r="C222" s="71" t="s">
        <v>1834</v>
      </c>
      <c r="D222" s="71" t="s">
        <v>1835</v>
      </c>
    </row>
    <row r="223" spans="1:4">
      <c r="A223" s="71">
        <v>222</v>
      </c>
      <c r="B223" s="71" t="s">
        <v>1836</v>
      </c>
      <c r="C223" s="71" t="s">
        <v>1838</v>
      </c>
      <c r="D223" s="71" t="s">
        <v>1839</v>
      </c>
    </row>
    <row r="224" spans="1:4">
      <c r="A224" s="71">
        <v>223</v>
      </c>
      <c r="B224" s="71" t="s">
        <v>1836</v>
      </c>
      <c r="C224" s="71" t="s">
        <v>1840</v>
      </c>
      <c r="D224" s="71" t="s">
        <v>1841</v>
      </c>
    </row>
    <row r="225" spans="1:4">
      <c r="A225" s="71">
        <v>224</v>
      </c>
      <c r="B225" s="71" t="s">
        <v>1836</v>
      </c>
      <c r="C225" s="71" t="s">
        <v>1842</v>
      </c>
      <c r="D225" s="71" t="s">
        <v>1843</v>
      </c>
    </row>
    <row r="226" spans="1:4">
      <c r="A226" s="71">
        <v>225</v>
      </c>
      <c r="B226" s="71" t="s">
        <v>1836</v>
      </c>
      <c r="C226" s="71" t="s">
        <v>1844</v>
      </c>
      <c r="D226" s="71" t="s">
        <v>1845</v>
      </c>
    </row>
    <row r="227" spans="1:4">
      <c r="A227" s="71">
        <v>226</v>
      </c>
      <c r="B227" s="71" t="s">
        <v>1836</v>
      </c>
      <c r="C227" s="71" t="s">
        <v>1846</v>
      </c>
      <c r="D227" s="71" t="s">
        <v>1847</v>
      </c>
    </row>
    <row r="228" spans="1:4">
      <c r="A228" s="71">
        <v>227</v>
      </c>
      <c r="B228" s="71" t="s">
        <v>1836</v>
      </c>
      <c r="C228" s="71" t="s">
        <v>1836</v>
      </c>
      <c r="D228" s="71" t="s">
        <v>1837</v>
      </c>
    </row>
    <row r="229" spans="1:4">
      <c r="A229" s="71">
        <v>228</v>
      </c>
      <c r="B229" s="71" t="s">
        <v>1836</v>
      </c>
      <c r="C229" s="71" t="s">
        <v>1848</v>
      </c>
      <c r="D229" s="71" t="s">
        <v>1849</v>
      </c>
    </row>
    <row r="230" spans="1:4">
      <c r="A230" s="71">
        <v>229</v>
      </c>
      <c r="B230" s="71" t="s">
        <v>1836</v>
      </c>
      <c r="C230" s="71" t="s">
        <v>1850</v>
      </c>
      <c r="D230" s="71" t="s">
        <v>1851</v>
      </c>
    </row>
    <row r="231" spans="1:4">
      <c r="A231" s="71">
        <v>230</v>
      </c>
      <c r="B231" s="71" t="s">
        <v>1836</v>
      </c>
      <c r="C231" s="71" t="s">
        <v>1852</v>
      </c>
      <c r="D231" s="71" t="s">
        <v>1853</v>
      </c>
    </row>
    <row r="232" spans="1:4">
      <c r="A232" s="71">
        <v>231</v>
      </c>
      <c r="B232" s="71" t="s">
        <v>1854</v>
      </c>
      <c r="C232" s="71" t="s">
        <v>1856</v>
      </c>
      <c r="D232" s="71" t="s">
        <v>1857</v>
      </c>
    </row>
    <row r="233" spans="1:4">
      <c r="A233" s="71">
        <v>232</v>
      </c>
      <c r="B233" s="71" t="s">
        <v>1854</v>
      </c>
      <c r="C233" s="71" t="s">
        <v>1858</v>
      </c>
      <c r="D233" s="71" t="s">
        <v>1859</v>
      </c>
    </row>
    <row r="234" spans="1:4">
      <c r="A234" s="71">
        <v>233</v>
      </c>
      <c r="B234" s="71" t="s">
        <v>1854</v>
      </c>
      <c r="C234" s="71" t="s">
        <v>1860</v>
      </c>
      <c r="D234" s="71" t="s">
        <v>1861</v>
      </c>
    </row>
    <row r="235" spans="1:4">
      <c r="A235" s="71">
        <v>234</v>
      </c>
      <c r="B235" s="71" t="s">
        <v>1854</v>
      </c>
      <c r="C235" s="71" t="s">
        <v>1862</v>
      </c>
      <c r="D235" s="71" t="s">
        <v>1863</v>
      </c>
    </row>
    <row r="236" spans="1:4">
      <c r="A236" s="71">
        <v>235</v>
      </c>
      <c r="B236" s="71" t="s">
        <v>1854</v>
      </c>
      <c r="C236" s="71" t="s">
        <v>1864</v>
      </c>
      <c r="D236" s="71" t="s">
        <v>1865</v>
      </c>
    </row>
    <row r="237" spans="1:4">
      <c r="A237" s="71">
        <v>236</v>
      </c>
      <c r="B237" s="71" t="s">
        <v>1854</v>
      </c>
      <c r="C237" s="71" t="s">
        <v>1866</v>
      </c>
      <c r="D237" s="71" t="s">
        <v>1867</v>
      </c>
    </row>
    <row r="238" spans="1:4">
      <c r="A238" s="71">
        <v>237</v>
      </c>
      <c r="B238" s="71" t="s">
        <v>1854</v>
      </c>
      <c r="C238" s="71" t="s">
        <v>1854</v>
      </c>
      <c r="D238" s="71" t="s">
        <v>1855</v>
      </c>
    </row>
    <row r="239" spans="1:4">
      <c r="A239" s="71">
        <v>238</v>
      </c>
      <c r="B239" s="71" t="s">
        <v>1854</v>
      </c>
      <c r="C239" s="71" t="s">
        <v>1868</v>
      </c>
      <c r="D239" s="71" t="s">
        <v>1869</v>
      </c>
    </row>
    <row r="240" spans="1:4">
      <c r="A240" s="71">
        <v>239</v>
      </c>
      <c r="B240" s="71" t="s">
        <v>1854</v>
      </c>
      <c r="C240" s="71" t="s">
        <v>1870</v>
      </c>
      <c r="D240" s="71" t="s">
        <v>1871</v>
      </c>
    </row>
    <row r="241" spans="1:4">
      <c r="A241" s="71">
        <v>240</v>
      </c>
      <c r="B241" s="71" t="s">
        <v>1854</v>
      </c>
      <c r="C241" s="71" t="s">
        <v>1754</v>
      </c>
      <c r="D241" s="71" t="s">
        <v>1872</v>
      </c>
    </row>
    <row r="242" spans="1:4">
      <c r="A242" s="71">
        <v>241</v>
      </c>
      <c r="B242" s="71" t="s">
        <v>1854</v>
      </c>
      <c r="C242" s="71" t="s">
        <v>1873</v>
      </c>
      <c r="D242" s="71" t="s">
        <v>1874</v>
      </c>
    </row>
    <row r="243" spans="1:4">
      <c r="A243" s="71">
        <v>242</v>
      </c>
      <c r="B243" s="71" t="s">
        <v>1854</v>
      </c>
      <c r="C243" s="71" t="s">
        <v>1875</v>
      </c>
      <c r="D243" s="71" t="s">
        <v>1876</v>
      </c>
    </row>
    <row r="244" spans="1:4">
      <c r="A244" s="71">
        <v>243</v>
      </c>
      <c r="B244" s="71" t="s">
        <v>1854</v>
      </c>
      <c r="C244" s="71" t="s">
        <v>1877</v>
      </c>
      <c r="D244" s="71" t="s">
        <v>1878</v>
      </c>
    </row>
    <row r="245" spans="1:4">
      <c r="A245" s="71">
        <v>244</v>
      </c>
      <c r="B245" s="71" t="s">
        <v>1854</v>
      </c>
      <c r="C245" s="71" t="s">
        <v>1879</v>
      </c>
      <c r="D245" s="71" t="s">
        <v>1880</v>
      </c>
    </row>
    <row r="246" spans="1:4">
      <c r="A246" s="71">
        <v>245</v>
      </c>
      <c r="B246" s="71" t="s">
        <v>1881</v>
      </c>
      <c r="C246" s="71" t="s">
        <v>1883</v>
      </c>
      <c r="D246" s="71" t="s">
        <v>1884</v>
      </c>
    </row>
    <row r="247" spans="1:4">
      <c r="A247" s="71">
        <v>246</v>
      </c>
      <c r="B247" s="71" t="s">
        <v>1881</v>
      </c>
      <c r="C247" s="71" t="s">
        <v>1885</v>
      </c>
      <c r="D247" s="71" t="s">
        <v>1886</v>
      </c>
    </row>
    <row r="248" spans="1:4">
      <c r="A248" s="71">
        <v>247</v>
      </c>
      <c r="B248" s="71" t="s">
        <v>1881</v>
      </c>
      <c r="C248" s="71" t="s">
        <v>1881</v>
      </c>
      <c r="D248" s="71" t="s">
        <v>1882</v>
      </c>
    </row>
    <row r="249" spans="1:4">
      <c r="A249" s="71">
        <v>248</v>
      </c>
      <c r="B249" s="71" t="s">
        <v>1881</v>
      </c>
      <c r="C249" s="71" t="s">
        <v>1887</v>
      </c>
      <c r="D249" s="71" t="s">
        <v>1888</v>
      </c>
    </row>
    <row r="250" spans="1:4">
      <c r="A250" s="71">
        <v>249</v>
      </c>
      <c r="B250" s="71" t="s">
        <v>1881</v>
      </c>
      <c r="C250" s="71" t="s">
        <v>1889</v>
      </c>
      <c r="D250" s="71" t="s">
        <v>1890</v>
      </c>
    </row>
    <row r="251" spans="1:4">
      <c r="A251" s="71">
        <v>250</v>
      </c>
      <c r="B251" s="71" t="s">
        <v>1881</v>
      </c>
      <c r="C251" s="71" t="s">
        <v>1891</v>
      </c>
      <c r="D251" s="71" t="s">
        <v>1892</v>
      </c>
    </row>
    <row r="252" spans="1:4">
      <c r="A252" s="71">
        <v>251</v>
      </c>
      <c r="B252" s="71" t="s">
        <v>1881</v>
      </c>
      <c r="C252" s="71" t="s">
        <v>1893</v>
      </c>
      <c r="D252" s="71" t="s">
        <v>1894</v>
      </c>
    </row>
    <row r="253" spans="1:4">
      <c r="A253" s="71">
        <v>252</v>
      </c>
      <c r="B253" s="71" t="s">
        <v>1881</v>
      </c>
      <c r="C253" s="71" t="s">
        <v>1895</v>
      </c>
      <c r="D253" s="71" t="s">
        <v>1896</v>
      </c>
    </row>
    <row r="254" spans="1:4">
      <c r="A254" s="71">
        <v>253</v>
      </c>
      <c r="B254" s="71" t="s">
        <v>1897</v>
      </c>
      <c r="C254" s="71" t="s">
        <v>1899</v>
      </c>
      <c r="D254" s="71" t="s">
        <v>1900</v>
      </c>
    </row>
    <row r="255" spans="1:4">
      <c r="A255" s="71">
        <v>254</v>
      </c>
      <c r="B255" s="71" t="s">
        <v>1897</v>
      </c>
      <c r="C255" s="71" t="s">
        <v>1901</v>
      </c>
      <c r="D255" s="71" t="s">
        <v>1902</v>
      </c>
    </row>
    <row r="256" spans="1:4">
      <c r="A256" s="71">
        <v>255</v>
      </c>
      <c r="B256" s="71" t="s">
        <v>1897</v>
      </c>
      <c r="C256" s="71" t="s">
        <v>1903</v>
      </c>
      <c r="D256" s="71" t="s">
        <v>1904</v>
      </c>
    </row>
    <row r="257" spans="1:4">
      <c r="A257" s="71">
        <v>256</v>
      </c>
      <c r="B257" s="71" t="s">
        <v>1897</v>
      </c>
      <c r="C257" s="71" t="s">
        <v>1905</v>
      </c>
      <c r="D257" s="71" t="s">
        <v>1906</v>
      </c>
    </row>
    <row r="258" spans="1:4">
      <c r="A258" s="71">
        <v>257</v>
      </c>
      <c r="B258" s="71" t="s">
        <v>1897</v>
      </c>
      <c r="C258" s="71" t="s">
        <v>1907</v>
      </c>
      <c r="D258" s="71" t="s">
        <v>1908</v>
      </c>
    </row>
    <row r="259" spans="1:4">
      <c r="A259" s="71">
        <v>258</v>
      </c>
      <c r="B259" s="71" t="s">
        <v>1897</v>
      </c>
      <c r="C259" s="71" t="s">
        <v>1909</v>
      </c>
      <c r="D259" s="71" t="s">
        <v>1910</v>
      </c>
    </row>
    <row r="260" spans="1:4">
      <c r="A260" s="71">
        <v>259</v>
      </c>
      <c r="B260" s="71" t="s">
        <v>1897</v>
      </c>
      <c r="C260" s="71" t="s">
        <v>1897</v>
      </c>
      <c r="D260" s="71" t="s">
        <v>1898</v>
      </c>
    </row>
    <row r="261" spans="1:4">
      <c r="A261" s="71">
        <v>260</v>
      </c>
      <c r="B261" s="71" t="s">
        <v>1897</v>
      </c>
      <c r="C261" s="71" t="s">
        <v>1911</v>
      </c>
      <c r="D261" s="71" t="s">
        <v>1912</v>
      </c>
    </row>
    <row r="262" spans="1:4">
      <c r="A262" s="71">
        <v>261</v>
      </c>
      <c r="B262" s="71" t="s">
        <v>1897</v>
      </c>
      <c r="C262" s="71" t="s">
        <v>1913</v>
      </c>
      <c r="D262" s="71" t="s">
        <v>1914</v>
      </c>
    </row>
    <row r="263" spans="1:4">
      <c r="A263" s="71">
        <v>262</v>
      </c>
      <c r="B263" s="71" t="s">
        <v>1897</v>
      </c>
      <c r="C263" s="71" t="s">
        <v>1915</v>
      </c>
      <c r="D263" s="71" t="s">
        <v>1916</v>
      </c>
    </row>
    <row r="264" spans="1:4">
      <c r="A264" s="71">
        <v>263</v>
      </c>
      <c r="B264" s="71" t="s">
        <v>1917</v>
      </c>
      <c r="C264" s="71" t="s">
        <v>1919</v>
      </c>
      <c r="D264" s="71" t="s">
        <v>1920</v>
      </c>
    </row>
    <row r="265" spans="1:4">
      <c r="A265" s="71">
        <v>264</v>
      </c>
      <c r="B265" s="71" t="s">
        <v>1917</v>
      </c>
      <c r="C265" s="71" t="s">
        <v>1703</v>
      </c>
      <c r="D265" s="71" t="s">
        <v>1921</v>
      </c>
    </row>
    <row r="266" spans="1:4">
      <c r="A266" s="71">
        <v>265</v>
      </c>
      <c r="B266" s="71" t="s">
        <v>1917</v>
      </c>
      <c r="C266" s="71" t="s">
        <v>1922</v>
      </c>
      <c r="D266" s="71" t="s">
        <v>1923</v>
      </c>
    </row>
    <row r="267" spans="1:4">
      <c r="A267" s="71">
        <v>266</v>
      </c>
      <c r="B267" s="71" t="s">
        <v>1917</v>
      </c>
      <c r="C267" s="71" t="s">
        <v>1924</v>
      </c>
      <c r="D267" s="71" t="s">
        <v>1925</v>
      </c>
    </row>
    <row r="268" spans="1:4">
      <c r="A268" s="71">
        <v>267</v>
      </c>
      <c r="B268" s="71" t="s">
        <v>1917</v>
      </c>
      <c r="C268" s="71" t="s">
        <v>1917</v>
      </c>
      <c r="D268" s="71" t="s">
        <v>1918</v>
      </c>
    </row>
    <row r="269" spans="1:4">
      <c r="A269" s="71">
        <v>268</v>
      </c>
      <c r="B269" s="71" t="s">
        <v>1917</v>
      </c>
      <c r="C269" s="71" t="s">
        <v>1926</v>
      </c>
      <c r="D269" s="71" t="s">
        <v>1927</v>
      </c>
    </row>
    <row r="270" spans="1:4">
      <c r="A270" s="71">
        <v>269</v>
      </c>
      <c r="B270" s="71" t="s">
        <v>1917</v>
      </c>
      <c r="C270" s="71" t="s">
        <v>1928</v>
      </c>
      <c r="D270" s="71" t="s">
        <v>1929</v>
      </c>
    </row>
    <row r="271" spans="1:4">
      <c r="A271" s="71">
        <v>270</v>
      </c>
      <c r="B271" s="71" t="s">
        <v>1917</v>
      </c>
      <c r="C271" s="71" t="s">
        <v>1930</v>
      </c>
      <c r="D271" s="71" t="s">
        <v>1931</v>
      </c>
    </row>
    <row r="272" spans="1:4">
      <c r="A272" s="71">
        <v>271</v>
      </c>
      <c r="B272" s="71" t="s">
        <v>1932</v>
      </c>
      <c r="C272" s="71" t="s">
        <v>1934</v>
      </c>
      <c r="D272" s="71" t="s">
        <v>1935</v>
      </c>
    </row>
    <row r="273" spans="1:4">
      <c r="A273" s="71">
        <v>272</v>
      </c>
      <c r="B273" s="71" t="s">
        <v>1932</v>
      </c>
      <c r="C273" s="71" t="s">
        <v>1936</v>
      </c>
      <c r="D273" s="71" t="s">
        <v>1937</v>
      </c>
    </row>
    <row r="274" spans="1:4">
      <c r="A274" s="71">
        <v>273</v>
      </c>
      <c r="B274" s="71" t="s">
        <v>1932</v>
      </c>
      <c r="C274" s="71" t="s">
        <v>1938</v>
      </c>
      <c r="D274" s="71" t="s">
        <v>1939</v>
      </c>
    </row>
    <row r="275" spans="1:4">
      <c r="A275" s="71">
        <v>274</v>
      </c>
      <c r="B275" s="71" t="s">
        <v>1932</v>
      </c>
      <c r="C275" s="71" t="s">
        <v>1940</v>
      </c>
      <c r="D275" s="71" t="s">
        <v>1941</v>
      </c>
    </row>
    <row r="276" spans="1:4">
      <c r="A276" s="71">
        <v>275</v>
      </c>
      <c r="B276" s="71" t="s">
        <v>1932</v>
      </c>
      <c r="C276" s="71" t="s">
        <v>1942</v>
      </c>
      <c r="D276" s="71" t="s">
        <v>1943</v>
      </c>
    </row>
    <row r="277" spans="1:4">
      <c r="A277" s="71">
        <v>276</v>
      </c>
      <c r="B277" s="71" t="s">
        <v>1932</v>
      </c>
      <c r="C277" s="71" t="s">
        <v>1944</v>
      </c>
      <c r="D277" s="71" t="s">
        <v>1945</v>
      </c>
    </row>
    <row r="278" spans="1:4">
      <c r="A278" s="71">
        <v>277</v>
      </c>
      <c r="B278" s="71" t="s">
        <v>1932</v>
      </c>
      <c r="C278" s="71" t="s">
        <v>1932</v>
      </c>
      <c r="D278" s="71" t="s">
        <v>1933</v>
      </c>
    </row>
    <row r="279" spans="1:4">
      <c r="A279" s="71">
        <v>278</v>
      </c>
      <c r="B279" s="71" t="s">
        <v>1932</v>
      </c>
      <c r="C279" s="71" t="s">
        <v>1772</v>
      </c>
      <c r="D279" s="71" t="s">
        <v>1946</v>
      </c>
    </row>
    <row r="280" spans="1:4">
      <c r="A280" s="71">
        <v>279</v>
      </c>
      <c r="B280" s="71" t="s">
        <v>1932</v>
      </c>
      <c r="C280" s="71" t="s">
        <v>1947</v>
      </c>
      <c r="D280" s="71" t="s">
        <v>1948</v>
      </c>
    </row>
    <row r="281" spans="1:4">
      <c r="A281" s="71">
        <v>280</v>
      </c>
      <c r="B281" s="71" t="s">
        <v>1932</v>
      </c>
      <c r="C281" s="71" t="s">
        <v>1949</v>
      </c>
      <c r="D281" s="71" t="s">
        <v>1950</v>
      </c>
    </row>
    <row r="282" spans="1:4">
      <c r="A282" s="71">
        <v>281</v>
      </c>
      <c r="B282" s="71" t="s">
        <v>1932</v>
      </c>
      <c r="C282" s="71" t="s">
        <v>1951</v>
      </c>
      <c r="D282" s="71" t="s">
        <v>1952</v>
      </c>
    </row>
    <row r="283" spans="1:4">
      <c r="A283" s="71">
        <v>282</v>
      </c>
      <c r="B283" s="71" t="s">
        <v>1932</v>
      </c>
      <c r="C283" s="71" t="s">
        <v>1953</v>
      </c>
      <c r="D283" s="71" t="s">
        <v>1954</v>
      </c>
    </row>
    <row r="284" spans="1:4">
      <c r="A284" s="71">
        <v>283</v>
      </c>
      <c r="B284" s="71" t="s">
        <v>1932</v>
      </c>
      <c r="C284" s="71" t="s">
        <v>1955</v>
      </c>
      <c r="D284" s="71" t="s">
        <v>1956</v>
      </c>
    </row>
    <row r="285" spans="1:4">
      <c r="A285" s="71">
        <v>284</v>
      </c>
      <c r="B285" s="71" t="s">
        <v>1932</v>
      </c>
      <c r="C285" s="71" t="s">
        <v>1957</v>
      </c>
      <c r="D285" s="71" t="s">
        <v>1958</v>
      </c>
    </row>
    <row r="286" spans="1:4">
      <c r="A286" s="71">
        <v>285</v>
      </c>
      <c r="B286" s="71" t="s">
        <v>1932</v>
      </c>
      <c r="C286" s="71" t="s">
        <v>1959</v>
      </c>
      <c r="D286" s="71" t="s">
        <v>1960</v>
      </c>
    </row>
    <row r="287" spans="1:4">
      <c r="A287" s="71">
        <v>286</v>
      </c>
      <c r="B287" s="71" t="s">
        <v>1932</v>
      </c>
      <c r="C287" s="71" t="s">
        <v>1961</v>
      </c>
      <c r="D287" s="71" t="s">
        <v>1962</v>
      </c>
    </row>
    <row r="288" spans="1:4">
      <c r="A288" s="71">
        <v>287</v>
      </c>
      <c r="B288" s="71" t="s">
        <v>1932</v>
      </c>
      <c r="C288" s="71" t="s">
        <v>1963</v>
      </c>
      <c r="D288" s="71" t="s">
        <v>1964</v>
      </c>
    </row>
    <row r="289" spans="1:4">
      <c r="A289" s="71">
        <v>288</v>
      </c>
      <c r="B289" s="71" t="s">
        <v>1932</v>
      </c>
      <c r="C289" s="71" t="s">
        <v>1965</v>
      </c>
      <c r="D289" s="71" t="s">
        <v>1966</v>
      </c>
    </row>
    <row r="290" spans="1:4">
      <c r="A290" s="71">
        <v>289</v>
      </c>
      <c r="B290" s="71" t="s">
        <v>1932</v>
      </c>
      <c r="C290" s="71" t="s">
        <v>1967</v>
      </c>
      <c r="D290" s="71" t="s">
        <v>1968</v>
      </c>
    </row>
    <row r="291" spans="1:4">
      <c r="A291" s="71">
        <v>290</v>
      </c>
      <c r="B291" s="71" t="s">
        <v>1969</v>
      </c>
      <c r="C291" s="71" t="s">
        <v>1405</v>
      </c>
      <c r="D291" s="71" t="s">
        <v>1971</v>
      </c>
    </row>
    <row r="292" spans="1:4">
      <c r="A292" s="71">
        <v>291</v>
      </c>
      <c r="B292" s="71" t="s">
        <v>1969</v>
      </c>
      <c r="C292" s="71" t="s">
        <v>1838</v>
      </c>
      <c r="D292" s="71" t="s">
        <v>1972</v>
      </c>
    </row>
    <row r="293" spans="1:4">
      <c r="A293" s="71">
        <v>292</v>
      </c>
      <c r="B293" s="71" t="s">
        <v>1969</v>
      </c>
      <c r="C293" s="71" t="s">
        <v>1973</v>
      </c>
      <c r="D293" s="71" t="s">
        <v>1974</v>
      </c>
    </row>
    <row r="294" spans="1:4">
      <c r="A294" s="71">
        <v>293</v>
      </c>
      <c r="B294" s="71" t="s">
        <v>1969</v>
      </c>
      <c r="C294" s="71" t="s">
        <v>1975</v>
      </c>
      <c r="D294" s="71" t="s">
        <v>1976</v>
      </c>
    </row>
    <row r="295" spans="1:4">
      <c r="A295" s="71">
        <v>294</v>
      </c>
      <c r="B295" s="71" t="s">
        <v>1969</v>
      </c>
      <c r="C295" s="71" t="s">
        <v>1977</v>
      </c>
      <c r="D295" s="71" t="s">
        <v>1978</v>
      </c>
    </row>
    <row r="296" spans="1:4">
      <c r="A296" s="71">
        <v>295</v>
      </c>
      <c r="B296" s="71" t="s">
        <v>1969</v>
      </c>
      <c r="C296" s="71" t="s">
        <v>1969</v>
      </c>
      <c r="D296" s="71" t="s">
        <v>1970</v>
      </c>
    </row>
    <row r="297" spans="1:4">
      <c r="A297" s="71">
        <v>296</v>
      </c>
      <c r="B297" s="71" t="s">
        <v>1969</v>
      </c>
      <c r="C297" s="71" t="s">
        <v>1979</v>
      </c>
      <c r="D297" s="71" t="s">
        <v>1980</v>
      </c>
    </row>
    <row r="298" spans="1:4">
      <c r="A298" s="71">
        <v>297</v>
      </c>
      <c r="B298" s="71" t="s">
        <v>1969</v>
      </c>
      <c r="C298" s="71" t="s">
        <v>1981</v>
      </c>
      <c r="D298" s="71" t="s">
        <v>1982</v>
      </c>
    </row>
    <row r="299" spans="1:4">
      <c r="A299" s="71">
        <v>298</v>
      </c>
      <c r="B299" s="71" t="s">
        <v>1983</v>
      </c>
      <c r="C299" s="71" t="s">
        <v>1838</v>
      </c>
      <c r="D299" s="71" t="s">
        <v>1985</v>
      </c>
    </row>
    <row r="300" spans="1:4">
      <c r="A300" s="71">
        <v>299</v>
      </c>
      <c r="B300" s="71" t="s">
        <v>1983</v>
      </c>
      <c r="C300" s="71" t="s">
        <v>1986</v>
      </c>
      <c r="D300" s="71" t="s">
        <v>1987</v>
      </c>
    </row>
    <row r="301" spans="1:4">
      <c r="A301" s="71">
        <v>300</v>
      </c>
      <c r="B301" s="71" t="s">
        <v>1983</v>
      </c>
      <c r="C301" s="71" t="s">
        <v>1988</v>
      </c>
      <c r="D301" s="71" t="s">
        <v>1989</v>
      </c>
    </row>
    <row r="302" spans="1:4">
      <c r="A302" s="71">
        <v>301</v>
      </c>
      <c r="B302" s="71" t="s">
        <v>1983</v>
      </c>
      <c r="C302" s="71" t="s">
        <v>1990</v>
      </c>
      <c r="D302" s="71" t="s">
        <v>1991</v>
      </c>
    </row>
    <row r="303" spans="1:4">
      <c r="A303" s="71">
        <v>302</v>
      </c>
      <c r="B303" s="71" t="s">
        <v>1983</v>
      </c>
      <c r="C303" s="71" t="s">
        <v>1992</v>
      </c>
      <c r="D303" s="71" t="s">
        <v>1993</v>
      </c>
    </row>
    <row r="304" spans="1:4">
      <c r="A304" s="71">
        <v>303</v>
      </c>
      <c r="B304" s="71" t="s">
        <v>1983</v>
      </c>
      <c r="C304" s="71" t="s">
        <v>1994</v>
      </c>
      <c r="D304" s="71" t="s">
        <v>1995</v>
      </c>
    </row>
    <row r="305" spans="1:4">
      <c r="A305" s="71">
        <v>304</v>
      </c>
      <c r="B305" s="71" t="s">
        <v>1983</v>
      </c>
      <c r="C305" s="71" t="s">
        <v>1517</v>
      </c>
      <c r="D305" s="71" t="s">
        <v>1996</v>
      </c>
    </row>
    <row r="306" spans="1:4">
      <c r="A306" s="71">
        <v>305</v>
      </c>
      <c r="B306" s="71" t="s">
        <v>1983</v>
      </c>
      <c r="C306" s="71" t="s">
        <v>1997</v>
      </c>
      <c r="D306" s="71" t="s">
        <v>1998</v>
      </c>
    </row>
    <row r="307" spans="1:4">
      <c r="A307" s="71">
        <v>306</v>
      </c>
      <c r="B307" s="71" t="s">
        <v>1983</v>
      </c>
      <c r="C307" s="71" t="s">
        <v>1999</v>
      </c>
      <c r="D307" s="71" t="s">
        <v>2000</v>
      </c>
    </row>
    <row r="308" spans="1:4">
      <c r="A308" s="71">
        <v>307</v>
      </c>
      <c r="B308" s="71" t="s">
        <v>1983</v>
      </c>
      <c r="C308" s="71" t="s">
        <v>2001</v>
      </c>
      <c r="D308" s="71" t="s">
        <v>2002</v>
      </c>
    </row>
    <row r="309" spans="1:4">
      <c r="A309" s="71">
        <v>308</v>
      </c>
      <c r="B309" s="71" t="s">
        <v>1983</v>
      </c>
      <c r="C309" s="71" t="s">
        <v>2003</v>
      </c>
      <c r="D309" s="71" t="s">
        <v>2004</v>
      </c>
    </row>
    <row r="310" spans="1:4">
      <c r="A310" s="71">
        <v>309</v>
      </c>
      <c r="B310" s="71" t="s">
        <v>1983</v>
      </c>
      <c r="C310" s="71" t="s">
        <v>1983</v>
      </c>
      <c r="D310" s="71" t="s">
        <v>1984</v>
      </c>
    </row>
    <row r="311" spans="1:4">
      <c r="A311" s="71">
        <v>310</v>
      </c>
      <c r="B311" s="71" t="s">
        <v>1983</v>
      </c>
      <c r="C311" s="71" t="s">
        <v>2005</v>
      </c>
      <c r="D311" s="71" t="s">
        <v>2006</v>
      </c>
    </row>
    <row r="312" spans="1:4">
      <c r="A312" s="71">
        <v>311</v>
      </c>
      <c r="B312" s="71" t="s">
        <v>2007</v>
      </c>
      <c r="C312" s="71" t="s">
        <v>2009</v>
      </c>
      <c r="D312" s="71" t="s">
        <v>2010</v>
      </c>
    </row>
    <row r="313" spans="1:4">
      <c r="A313" s="71">
        <v>312</v>
      </c>
      <c r="B313" s="71" t="s">
        <v>2007</v>
      </c>
      <c r="C313" s="71" t="s">
        <v>1662</v>
      </c>
      <c r="D313" s="71" t="s">
        <v>2011</v>
      </c>
    </row>
    <row r="314" spans="1:4">
      <c r="A314" s="71">
        <v>313</v>
      </c>
      <c r="B314" s="71" t="s">
        <v>2007</v>
      </c>
      <c r="C314" s="71" t="s">
        <v>2012</v>
      </c>
      <c r="D314" s="71" t="s">
        <v>2013</v>
      </c>
    </row>
    <row r="315" spans="1:4">
      <c r="A315" s="71">
        <v>314</v>
      </c>
      <c r="B315" s="71" t="s">
        <v>2007</v>
      </c>
      <c r="C315" s="71" t="s">
        <v>1685</v>
      </c>
      <c r="D315" s="71" t="s">
        <v>2014</v>
      </c>
    </row>
    <row r="316" spans="1:4">
      <c r="A316" s="71">
        <v>315</v>
      </c>
      <c r="B316" s="71" t="s">
        <v>2007</v>
      </c>
      <c r="C316" s="71" t="s">
        <v>1668</v>
      </c>
      <c r="D316" s="71" t="s">
        <v>2015</v>
      </c>
    </row>
    <row r="317" spans="1:4">
      <c r="A317" s="71">
        <v>316</v>
      </c>
      <c r="B317" s="71" t="s">
        <v>2007</v>
      </c>
      <c r="C317" s="71" t="s">
        <v>2016</v>
      </c>
      <c r="D317" s="71" t="s">
        <v>2017</v>
      </c>
    </row>
    <row r="318" spans="1:4">
      <c r="A318" s="71">
        <v>317</v>
      </c>
      <c r="B318" s="71" t="s">
        <v>2007</v>
      </c>
      <c r="C318" s="71" t="s">
        <v>2018</v>
      </c>
      <c r="D318" s="71" t="s">
        <v>2019</v>
      </c>
    </row>
    <row r="319" spans="1:4">
      <c r="A319" s="71">
        <v>318</v>
      </c>
      <c r="B319" s="71" t="s">
        <v>2007</v>
      </c>
      <c r="C319" s="71" t="s">
        <v>2020</v>
      </c>
      <c r="D319" s="71" t="s">
        <v>2021</v>
      </c>
    </row>
    <row r="320" spans="1:4">
      <c r="A320" s="71">
        <v>319</v>
      </c>
      <c r="B320" s="71" t="s">
        <v>2007</v>
      </c>
      <c r="C320" s="71" t="s">
        <v>2007</v>
      </c>
      <c r="D320" s="71" t="s">
        <v>2008</v>
      </c>
    </row>
    <row r="321" spans="1:4">
      <c r="A321" s="71">
        <v>320</v>
      </c>
      <c r="B321" s="71" t="s">
        <v>2007</v>
      </c>
      <c r="C321" s="71" t="s">
        <v>1891</v>
      </c>
      <c r="D321" s="71" t="s">
        <v>2022</v>
      </c>
    </row>
    <row r="322" spans="1:4">
      <c r="A322" s="71">
        <v>321</v>
      </c>
      <c r="B322" s="71" t="s">
        <v>2007</v>
      </c>
      <c r="C322" s="71" t="s">
        <v>2023</v>
      </c>
      <c r="D322" s="71" t="s">
        <v>2024</v>
      </c>
    </row>
    <row r="323" spans="1:4">
      <c r="A323" s="71">
        <v>322</v>
      </c>
      <c r="B323" s="71" t="s">
        <v>2007</v>
      </c>
      <c r="C323" s="71" t="s">
        <v>1798</v>
      </c>
      <c r="D323" s="71" t="s">
        <v>2025</v>
      </c>
    </row>
    <row r="324" spans="1:4">
      <c r="A324" s="71">
        <v>323</v>
      </c>
      <c r="B324" s="71" t="s">
        <v>2026</v>
      </c>
      <c r="C324" s="71" t="s">
        <v>2028</v>
      </c>
      <c r="D324" s="71" t="s">
        <v>2029</v>
      </c>
    </row>
    <row r="325" spans="1:4">
      <c r="A325" s="71">
        <v>324</v>
      </c>
      <c r="B325" s="71" t="s">
        <v>2026</v>
      </c>
      <c r="C325" s="71" t="s">
        <v>1604</v>
      </c>
      <c r="D325" s="71" t="s">
        <v>2030</v>
      </c>
    </row>
    <row r="326" spans="1:4">
      <c r="A326" s="71">
        <v>325</v>
      </c>
      <c r="B326" s="71" t="s">
        <v>2026</v>
      </c>
      <c r="C326" s="71" t="s">
        <v>2031</v>
      </c>
      <c r="D326" s="71" t="s">
        <v>2032</v>
      </c>
    </row>
    <row r="327" spans="1:4">
      <c r="A327" s="71">
        <v>326</v>
      </c>
      <c r="B327" s="71" t="s">
        <v>2026</v>
      </c>
      <c r="C327" s="71" t="s">
        <v>2033</v>
      </c>
      <c r="D327" s="71" t="s">
        <v>2034</v>
      </c>
    </row>
    <row r="328" spans="1:4">
      <c r="A328" s="71">
        <v>327</v>
      </c>
      <c r="B328" s="71" t="s">
        <v>2026</v>
      </c>
      <c r="C328" s="71" t="s">
        <v>2035</v>
      </c>
      <c r="D328" s="71" t="s">
        <v>2036</v>
      </c>
    </row>
    <row r="329" spans="1:4">
      <c r="A329" s="71">
        <v>328</v>
      </c>
      <c r="B329" s="71" t="s">
        <v>2026</v>
      </c>
      <c r="C329" s="71" t="s">
        <v>2026</v>
      </c>
      <c r="D329" s="71" t="s">
        <v>2027</v>
      </c>
    </row>
    <row r="330" spans="1:4">
      <c r="A330" s="71">
        <v>329</v>
      </c>
      <c r="B330" s="71" t="s">
        <v>2026</v>
      </c>
      <c r="C330" s="71" t="s">
        <v>2037</v>
      </c>
      <c r="D330" s="71" t="s">
        <v>2038</v>
      </c>
    </row>
    <row r="331" spans="1:4">
      <c r="A331" s="71">
        <v>330</v>
      </c>
      <c r="B331" s="71" t="s">
        <v>2026</v>
      </c>
      <c r="C331" s="71" t="s">
        <v>2039</v>
      </c>
      <c r="D331" s="71" t="s">
        <v>2040</v>
      </c>
    </row>
    <row r="332" spans="1:4">
      <c r="A332" s="71">
        <v>331</v>
      </c>
      <c r="B332" s="71" t="s">
        <v>2026</v>
      </c>
      <c r="C332" s="71" t="s">
        <v>2041</v>
      </c>
      <c r="D332" s="71" t="s">
        <v>2042</v>
      </c>
    </row>
    <row r="333" spans="1:4">
      <c r="A333" s="71">
        <v>332</v>
      </c>
      <c r="B333" s="71" t="s">
        <v>2026</v>
      </c>
      <c r="C333" s="71" t="s">
        <v>2043</v>
      </c>
      <c r="D333" s="71" t="s">
        <v>2044</v>
      </c>
    </row>
    <row r="334" spans="1:4">
      <c r="A334" s="71">
        <v>333</v>
      </c>
      <c r="B334" s="71" t="s">
        <v>2045</v>
      </c>
      <c r="C334" s="71" t="s">
        <v>2047</v>
      </c>
      <c r="D334" s="71" t="s">
        <v>2048</v>
      </c>
    </row>
    <row r="335" spans="1:4">
      <c r="A335" s="71">
        <v>334</v>
      </c>
      <c r="B335" s="71" t="s">
        <v>2045</v>
      </c>
      <c r="C335" s="71" t="s">
        <v>2049</v>
      </c>
      <c r="D335" s="71" t="s">
        <v>2050</v>
      </c>
    </row>
    <row r="336" spans="1:4">
      <c r="A336" s="71">
        <v>335</v>
      </c>
      <c r="B336" s="71" t="s">
        <v>2045</v>
      </c>
      <c r="C336" s="71" t="s">
        <v>2051</v>
      </c>
      <c r="D336" s="71" t="s">
        <v>2052</v>
      </c>
    </row>
    <row r="337" spans="1:4">
      <c r="A337" s="71">
        <v>336</v>
      </c>
      <c r="B337" s="71" t="s">
        <v>2045</v>
      </c>
      <c r="C337" s="71" t="s">
        <v>2053</v>
      </c>
      <c r="D337" s="71" t="s">
        <v>2054</v>
      </c>
    </row>
    <row r="338" spans="1:4">
      <c r="A338" s="71">
        <v>337</v>
      </c>
      <c r="B338" s="71" t="s">
        <v>2045</v>
      </c>
      <c r="C338" s="71" t="s">
        <v>1772</v>
      </c>
      <c r="D338" s="71" t="s">
        <v>2055</v>
      </c>
    </row>
    <row r="339" spans="1:4">
      <c r="A339" s="71">
        <v>338</v>
      </c>
      <c r="B339" s="71" t="s">
        <v>2045</v>
      </c>
      <c r="C339" s="71" t="s">
        <v>2056</v>
      </c>
      <c r="D339" s="71" t="s">
        <v>2057</v>
      </c>
    </row>
    <row r="340" spans="1:4">
      <c r="A340" s="71">
        <v>339</v>
      </c>
      <c r="B340" s="71" t="s">
        <v>2045</v>
      </c>
      <c r="C340" s="71" t="s">
        <v>2058</v>
      </c>
      <c r="D340" s="71" t="s">
        <v>2059</v>
      </c>
    </row>
    <row r="341" spans="1:4">
      <c r="A341" s="71">
        <v>340</v>
      </c>
      <c r="B341" s="71" t="s">
        <v>2045</v>
      </c>
      <c r="C341" s="71" t="s">
        <v>2045</v>
      </c>
      <c r="D341" s="71" t="s">
        <v>2046</v>
      </c>
    </row>
    <row r="342" spans="1:4">
      <c r="A342" s="71">
        <v>341</v>
      </c>
      <c r="B342" s="71" t="s">
        <v>2045</v>
      </c>
      <c r="C342" s="71" t="s">
        <v>2060</v>
      </c>
      <c r="D342" s="71" t="s">
        <v>2061</v>
      </c>
    </row>
    <row r="343" spans="1:4">
      <c r="A343" s="71">
        <v>342</v>
      </c>
      <c r="B343" s="71" t="s">
        <v>2045</v>
      </c>
      <c r="C343" s="71" t="s">
        <v>2062</v>
      </c>
      <c r="D343" s="71" t="s">
        <v>2063</v>
      </c>
    </row>
    <row r="344" spans="1:4">
      <c r="A344" s="71">
        <v>343</v>
      </c>
      <c r="B344" s="71" t="s">
        <v>2045</v>
      </c>
      <c r="C344" s="71" t="s">
        <v>2064</v>
      </c>
      <c r="D344" s="71" t="s">
        <v>2065</v>
      </c>
    </row>
    <row r="345" spans="1:4">
      <c r="A345" s="71">
        <v>344</v>
      </c>
      <c r="B345" s="71" t="s">
        <v>2066</v>
      </c>
      <c r="C345" s="71" t="s">
        <v>2068</v>
      </c>
      <c r="D345" s="71" t="s">
        <v>2069</v>
      </c>
    </row>
    <row r="346" spans="1:4">
      <c r="A346" s="71">
        <v>345</v>
      </c>
      <c r="B346" s="71" t="s">
        <v>2066</v>
      </c>
      <c r="C346" s="71" t="s">
        <v>2070</v>
      </c>
      <c r="D346" s="71" t="s">
        <v>2071</v>
      </c>
    </row>
    <row r="347" spans="1:4">
      <c r="A347" s="71">
        <v>346</v>
      </c>
      <c r="B347" s="71" t="s">
        <v>2066</v>
      </c>
      <c r="C347" s="71" t="s">
        <v>1703</v>
      </c>
      <c r="D347" s="71" t="s">
        <v>2072</v>
      </c>
    </row>
    <row r="348" spans="1:4">
      <c r="A348" s="71">
        <v>347</v>
      </c>
      <c r="B348" s="71" t="s">
        <v>2066</v>
      </c>
      <c r="C348" s="71" t="s">
        <v>1752</v>
      </c>
      <c r="D348" s="71" t="s">
        <v>2073</v>
      </c>
    </row>
    <row r="349" spans="1:4">
      <c r="A349" s="71">
        <v>348</v>
      </c>
      <c r="B349" s="71" t="s">
        <v>2066</v>
      </c>
      <c r="C349" s="71" t="s">
        <v>2074</v>
      </c>
      <c r="D349" s="71" t="s">
        <v>2075</v>
      </c>
    </row>
    <row r="350" spans="1:4">
      <c r="A350" s="71">
        <v>349</v>
      </c>
      <c r="B350" s="71" t="s">
        <v>2066</v>
      </c>
      <c r="C350" s="71" t="s">
        <v>2076</v>
      </c>
      <c r="D350" s="71" t="s">
        <v>2077</v>
      </c>
    </row>
    <row r="351" spans="1:4">
      <c r="A351" s="71">
        <v>350</v>
      </c>
      <c r="B351" s="71" t="s">
        <v>2066</v>
      </c>
      <c r="C351" s="71" t="s">
        <v>1754</v>
      </c>
      <c r="D351" s="71" t="s">
        <v>2078</v>
      </c>
    </row>
    <row r="352" spans="1:4">
      <c r="A352" s="71">
        <v>351</v>
      </c>
      <c r="B352" s="71" t="s">
        <v>2066</v>
      </c>
      <c r="C352" s="71" t="s">
        <v>2079</v>
      </c>
      <c r="D352" s="71" t="s">
        <v>2080</v>
      </c>
    </row>
    <row r="353" spans="1:4">
      <c r="A353" s="71">
        <v>352</v>
      </c>
      <c r="B353" s="71" t="s">
        <v>2066</v>
      </c>
      <c r="C353" s="71" t="s">
        <v>2081</v>
      </c>
      <c r="D353" s="71" t="s">
        <v>2082</v>
      </c>
    </row>
    <row r="354" spans="1:4">
      <c r="A354" s="71">
        <v>353</v>
      </c>
      <c r="B354" s="71" t="s">
        <v>2066</v>
      </c>
      <c r="C354" s="71" t="s">
        <v>2066</v>
      </c>
      <c r="D354" s="71" t="s">
        <v>2067</v>
      </c>
    </row>
    <row r="355" spans="1:4">
      <c r="A355" s="71">
        <v>354</v>
      </c>
      <c r="B355" s="71" t="s">
        <v>2066</v>
      </c>
      <c r="C355" s="71" t="s">
        <v>2083</v>
      </c>
      <c r="D355" s="71" t="s">
        <v>2084</v>
      </c>
    </row>
    <row r="356" spans="1:4">
      <c r="A356" s="71">
        <v>355</v>
      </c>
      <c r="B356" s="71" t="s">
        <v>2085</v>
      </c>
      <c r="C356" s="71" t="s">
        <v>2087</v>
      </c>
      <c r="D356" s="71" t="s">
        <v>2088</v>
      </c>
    </row>
    <row r="357" spans="1:4">
      <c r="A357" s="71">
        <v>356</v>
      </c>
      <c r="B357" s="71" t="s">
        <v>2085</v>
      </c>
      <c r="C357" s="71" t="s">
        <v>2089</v>
      </c>
      <c r="D357" s="71" t="s">
        <v>2090</v>
      </c>
    </row>
    <row r="358" spans="1:4">
      <c r="A358" s="71">
        <v>357</v>
      </c>
      <c r="B358" s="71" t="s">
        <v>2085</v>
      </c>
      <c r="C358" s="71" t="s">
        <v>2091</v>
      </c>
      <c r="D358" s="71" t="s">
        <v>2092</v>
      </c>
    </row>
    <row r="359" spans="1:4">
      <c r="A359" s="71">
        <v>358</v>
      </c>
      <c r="B359" s="71" t="s">
        <v>2085</v>
      </c>
      <c r="C359" s="71" t="s">
        <v>1858</v>
      </c>
      <c r="D359" s="71" t="s">
        <v>2093</v>
      </c>
    </row>
    <row r="360" spans="1:4">
      <c r="A360" s="71">
        <v>359</v>
      </c>
      <c r="B360" s="71" t="s">
        <v>2085</v>
      </c>
      <c r="C360" s="71" t="s">
        <v>1689</v>
      </c>
      <c r="D360" s="71" t="s">
        <v>2094</v>
      </c>
    </row>
    <row r="361" spans="1:4">
      <c r="A361" s="71">
        <v>360</v>
      </c>
      <c r="B361" s="71" t="s">
        <v>2085</v>
      </c>
      <c r="C361" s="71" t="s">
        <v>2085</v>
      </c>
      <c r="D361" s="71" t="s">
        <v>2086</v>
      </c>
    </row>
    <row r="362" spans="1:4">
      <c r="A362" s="71">
        <v>361</v>
      </c>
      <c r="B362" s="71" t="s">
        <v>2085</v>
      </c>
      <c r="C362" s="71" t="s">
        <v>2095</v>
      </c>
      <c r="D362" s="71" t="s">
        <v>2096</v>
      </c>
    </row>
    <row r="363" spans="1:4">
      <c r="A363" s="71">
        <v>362</v>
      </c>
      <c r="B363" s="71" t="s">
        <v>2097</v>
      </c>
      <c r="C363" s="71" t="s">
        <v>2047</v>
      </c>
      <c r="D363" s="71" t="s">
        <v>2099</v>
      </c>
    </row>
    <row r="364" spans="1:4">
      <c r="A364" s="71">
        <v>363</v>
      </c>
      <c r="B364" s="71" t="s">
        <v>2097</v>
      </c>
      <c r="C364" s="71" t="s">
        <v>2100</v>
      </c>
      <c r="D364" s="71" t="s">
        <v>2101</v>
      </c>
    </row>
    <row r="365" spans="1:4">
      <c r="A365" s="71">
        <v>364</v>
      </c>
      <c r="B365" s="71" t="s">
        <v>2097</v>
      </c>
      <c r="C365" s="71" t="s">
        <v>1844</v>
      </c>
      <c r="D365" s="71" t="s">
        <v>2102</v>
      </c>
    </row>
    <row r="366" spans="1:4">
      <c r="A366" s="71">
        <v>365</v>
      </c>
      <c r="B366" s="71" t="s">
        <v>2097</v>
      </c>
      <c r="C366" s="71" t="s">
        <v>2103</v>
      </c>
      <c r="D366" s="71" t="s">
        <v>2104</v>
      </c>
    </row>
    <row r="367" spans="1:4">
      <c r="A367" s="71">
        <v>366</v>
      </c>
      <c r="B367" s="71" t="s">
        <v>2097</v>
      </c>
      <c r="C367" s="71" t="s">
        <v>2105</v>
      </c>
      <c r="D367" s="71" t="s">
        <v>2106</v>
      </c>
    </row>
    <row r="368" spans="1:4">
      <c r="A368" s="71">
        <v>367</v>
      </c>
      <c r="B368" s="71" t="s">
        <v>2097</v>
      </c>
      <c r="C368" s="71" t="s">
        <v>1475</v>
      </c>
      <c r="D368" s="71" t="s">
        <v>2107</v>
      </c>
    </row>
    <row r="369" spans="1:4">
      <c r="A369" s="71">
        <v>368</v>
      </c>
      <c r="B369" s="71" t="s">
        <v>2097</v>
      </c>
      <c r="C369" s="71" t="s">
        <v>2108</v>
      </c>
      <c r="D369" s="71" t="s">
        <v>2109</v>
      </c>
    </row>
    <row r="370" spans="1:4">
      <c r="A370" s="71">
        <v>369</v>
      </c>
      <c r="B370" s="71" t="s">
        <v>2097</v>
      </c>
      <c r="C370" s="71" t="s">
        <v>2110</v>
      </c>
      <c r="D370" s="71" t="s">
        <v>2111</v>
      </c>
    </row>
    <row r="371" spans="1:4">
      <c r="A371" s="71">
        <v>370</v>
      </c>
      <c r="B371" s="71" t="s">
        <v>2097</v>
      </c>
      <c r="C371" s="71" t="s">
        <v>2097</v>
      </c>
      <c r="D371" s="71" t="s">
        <v>2098</v>
      </c>
    </row>
    <row r="372" spans="1:4">
      <c r="A372" s="71">
        <v>371</v>
      </c>
      <c r="B372" s="71" t="s">
        <v>2097</v>
      </c>
      <c r="C372" s="71" t="s">
        <v>2112</v>
      </c>
      <c r="D372" s="71" t="s">
        <v>2113</v>
      </c>
    </row>
    <row r="373" spans="1:4">
      <c r="A373" s="71">
        <v>372</v>
      </c>
      <c r="B373" s="71" t="s">
        <v>2097</v>
      </c>
      <c r="C373" s="71" t="s">
        <v>2114</v>
      </c>
      <c r="D373" s="71" t="s">
        <v>2115</v>
      </c>
    </row>
    <row r="374" spans="1:4">
      <c r="A374" s="71">
        <v>373</v>
      </c>
      <c r="B374" s="71" t="s">
        <v>2097</v>
      </c>
      <c r="C374" s="71" t="s">
        <v>2116</v>
      </c>
      <c r="D374" s="71" t="s">
        <v>2117</v>
      </c>
    </row>
    <row r="375" spans="1:4">
      <c r="A375" s="71">
        <v>374</v>
      </c>
      <c r="B375" s="71" t="s">
        <v>2118</v>
      </c>
      <c r="C375" s="71" t="s">
        <v>2120</v>
      </c>
      <c r="D375" s="71" t="s">
        <v>2121</v>
      </c>
    </row>
    <row r="376" spans="1:4">
      <c r="A376" s="71">
        <v>375</v>
      </c>
      <c r="B376" s="71" t="s">
        <v>2118</v>
      </c>
      <c r="C376" s="71" t="s">
        <v>2122</v>
      </c>
      <c r="D376" s="71" t="s">
        <v>2123</v>
      </c>
    </row>
    <row r="377" spans="1:4">
      <c r="A377" s="71">
        <v>376</v>
      </c>
      <c r="B377" s="71" t="s">
        <v>2118</v>
      </c>
      <c r="C377" s="71" t="s">
        <v>2124</v>
      </c>
      <c r="D377" s="71" t="s">
        <v>2125</v>
      </c>
    </row>
    <row r="378" spans="1:4">
      <c r="A378" s="71">
        <v>377</v>
      </c>
      <c r="B378" s="71" t="s">
        <v>2118</v>
      </c>
      <c r="C378" s="71" t="s">
        <v>2126</v>
      </c>
      <c r="D378" s="71" t="s">
        <v>2127</v>
      </c>
    </row>
    <row r="379" spans="1:4">
      <c r="A379" s="71">
        <v>378</v>
      </c>
      <c r="B379" s="71" t="s">
        <v>2118</v>
      </c>
      <c r="C379" s="71" t="s">
        <v>2128</v>
      </c>
      <c r="D379" s="71" t="s">
        <v>2129</v>
      </c>
    </row>
    <row r="380" spans="1:4">
      <c r="A380" s="71">
        <v>379</v>
      </c>
      <c r="B380" s="71" t="s">
        <v>2118</v>
      </c>
      <c r="C380" s="71" t="s">
        <v>2130</v>
      </c>
      <c r="D380" s="71" t="s">
        <v>2131</v>
      </c>
    </row>
    <row r="381" spans="1:4">
      <c r="A381" s="71">
        <v>380</v>
      </c>
      <c r="B381" s="71" t="s">
        <v>2118</v>
      </c>
      <c r="C381" s="71" t="s">
        <v>2132</v>
      </c>
      <c r="D381" s="71" t="s">
        <v>2133</v>
      </c>
    </row>
    <row r="382" spans="1:4">
      <c r="A382" s="71">
        <v>381</v>
      </c>
      <c r="B382" s="71" t="s">
        <v>2118</v>
      </c>
      <c r="C382" s="71" t="s">
        <v>2118</v>
      </c>
      <c r="D382" s="71" t="s">
        <v>2119</v>
      </c>
    </row>
    <row r="383" spans="1:4">
      <c r="A383" s="71">
        <v>382</v>
      </c>
      <c r="B383" s="71" t="s">
        <v>2118</v>
      </c>
      <c r="C383" s="71" t="s">
        <v>2134</v>
      </c>
      <c r="D383" s="71" t="s">
        <v>2135</v>
      </c>
    </row>
    <row r="384" spans="1:4">
      <c r="A384" s="71">
        <v>383</v>
      </c>
      <c r="B384" s="71" t="s">
        <v>2118</v>
      </c>
      <c r="C384" s="71" t="s">
        <v>2136</v>
      </c>
      <c r="D384" s="71" t="s">
        <v>2137</v>
      </c>
    </row>
    <row r="385" spans="1:4">
      <c r="A385" s="71">
        <v>384</v>
      </c>
      <c r="B385" s="71" t="s">
        <v>2118</v>
      </c>
      <c r="C385" s="71" t="s">
        <v>2138</v>
      </c>
      <c r="D385" s="71" t="s">
        <v>2139</v>
      </c>
    </row>
    <row r="386" spans="1:4">
      <c r="A386" s="71">
        <v>385</v>
      </c>
      <c r="B386" s="71" t="s">
        <v>2140</v>
      </c>
      <c r="C386" s="71" t="s">
        <v>2142</v>
      </c>
      <c r="D386" s="71" t="s">
        <v>2143</v>
      </c>
    </row>
    <row r="387" spans="1:4">
      <c r="A387" s="71">
        <v>386</v>
      </c>
      <c r="B387" s="71" t="s">
        <v>2140</v>
      </c>
      <c r="C387" s="71" t="s">
        <v>2140</v>
      </c>
      <c r="D387" s="71" t="s">
        <v>2141</v>
      </c>
    </row>
    <row r="388" spans="1:4">
      <c r="A388" s="71">
        <v>387</v>
      </c>
      <c r="B388" s="71" t="s">
        <v>2140</v>
      </c>
      <c r="C388" s="71" t="s">
        <v>2144</v>
      </c>
      <c r="D388" s="71" t="s">
        <v>2145</v>
      </c>
    </row>
    <row r="389" spans="1:4">
      <c r="A389" s="71">
        <v>388</v>
      </c>
      <c r="B389" s="71" t="s">
        <v>2140</v>
      </c>
      <c r="C389" s="71" t="s">
        <v>2146</v>
      </c>
      <c r="D389" s="71" t="s">
        <v>2147</v>
      </c>
    </row>
    <row r="390" spans="1:4">
      <c r="A390" s="71">
        <v>389</v>
      </c>
      <c r="B390" s="71" t="s">
        <v>2148</v>
      </c>
      <c r="C390" s="71" t="s">
        <v>2150</v>
      </c>
      <c r="D390" s="71" t="s">
        <v>2151</v>
      </c>
    </row>
    <row r="391" spans="1:4">
      <c r="A391" s="71">
        <v>390</v>
      </c>
      <c r="B391" s="71" t="s">
        <v>2148</v>
      </c>
      <c r="C391" s="71" t="s">
        <v>2152</v>
      </c>
      <c r="D391" s="71" t="s">
        <v>2153</v>
      </c>
    </row>
    <row r="392" spans="1:4">
      <c r="A392" s="71">
        <v>391</v>
      </c>
      <c r="B392" s="71" t="s">
        <v>2148</v>
      </c>
      <c r="C392" s="71" t="s">
        <v>2154</v>
      </c>
      <c r="D392" s="71" t="s">
        <v>2155</v>
      </c>
    </row>
    <row r="393" spans="1:4">
      <c r="A393" s="71">
        <v>392</v>
      </c>
      <c r="B393" s="71" t="s">
        <v>2148</v>
      </c>
      <c r="C393" s="71" t="s">
        <v>2156</v>
      </c>
      <c r="D393" s="71" t="s">
        <v>2157</v>
      </c>
    </row>
    <row r="394" spans="1:4">
      <c r="A394" s="71">
        <v>393</v>
      </c>
      <c r="B394" s="71" t="s">
        <v>2148</v>
      </c>
      <c r="C394" s="71" t="s">
        <v>2158</v>
      </c>
      <c r="D394" s="71" t="s">
        <v>2159</v>
      </c>
    </row>
    <row r="395" spans="1:4">
      <c r="A395" s="71">
        <v>394</v>
      </c>
      <c r="B395" s="71" t="s">
        <v>2148</v>
      </c>
      <c r="C395" s="71" t="s">
        <v>2160</v>
      </c>
      <c r="D395" s="71" t="s">
        <v>2161</v>
      </c>
    </row>
    <row r="396" spans="1:4">
      <c r="A396" s="71">
        <v>395</v>
      </c>
      <c r="B396" s="71" t="s">
        <v>2148</v>
      </c>
      <c r="C396" s="71" t="s">
        <v>1730</v>
      </c>
      <c r="D396" s="71" t="s">
        <v>2162</v>
      </c>
    </row>
    <row r="397" spans="1:4">
      <c r="A397" s="71">
        <v>396</v>
      </c>
      <c r="B397" s="71" t="s">
        <v>2148</v>
      </c>
      <c r="C397" s="71" t="s">
        <v>2163</v>
      </c>
      <c r="D397" s="71" t="s">
        <v>2164</v>
      </c>
    </row>
    <row r="398" spans="1:4">
      <c r="A398" s="71">
        <v>397</v>
      </c>
      <c r="B398" s="71" t="s">
        <v>2148</v>
      </c>
      <c r="C398" s="71" t="s">
        <v>2165</v>
      </c>
      <c r="D398" s="71" t="s">
        <v>2166</v>
      </c>
    </row>
    <row r="399" spans="1:4">
      <c r="A399" s="71">
        <v>398</v>
      </c>
      <c r="B399" s="71" t="s">
        <v>2148</v>
      </c>
      <c r="C399" s="71" t="s">
        <v>2148</v>
      </c>
      <c r="D399" s="71" t="s">
        <v>2149</v>
      </c>
    </row>
    <row r="400" spans="1:4">
      <c r="A400" s="71">
        <v>399</v>
      </c>
      <c r="B400" s="71" t="s">
        <v>2148</v>
      </c>
      <c r="C400" s="71" t="s">
        <v>2167</v>
      </c>
      <c r="D400" s="71" t="s">
        <v>2168</v>
      </c>
    </row>
    <row r="401" spans="1:4">
      <c r="A401" s="71">
        <v>400</v>
      </c>
      <c r="B401" s="71" t="s">
        <v>2169</v>
      </c>
      <c r="C401" s="71" t="s">
        <v>2171</v>
      </c>
      <c r="D401" s="71" t="s">
        <v>2172</v>
      </c>
    </row>
    <row r="402" spans="1:4">
      <c r="A402" s="71">
        <v>401</v>
      </c>
      <c r="B402" s="71" t="s">
        <v>2169</v>
      </c>
      <c r="C402" s="71" t="s">
        <v>2173</v>
      </c>
      <c r="D402" s="71" t="s">
        <v>2174</v>
      </c>
    </row>
    <row r="403" spans="1:4">
      <c r="A403" s="71">
        <v>402</v>
      </c>
      <c r="B403" s="71" t="s">
        <v>2169</v>
      </c>
      <c r="C403" s="71" t="s">
        <v>2175</v>
      </c>
      <c r="D403" s="71" t="s">
        <v>2176</v>
      </c>
    </row>
    <row r="404" spans="1:4">
      <c r="A404" s="71">
        <v>403</v>
      </c>
      <c r="B404" s="71" t="s">
        <v>2169</v>
      </c>
      <c r="C404" s="71" t="s">
        <v>2177</v>
      </c>
      <c r="D404" s="71" t="s">
        <v>2178</v>
      </c>
    </row>
    <row r="405" spans="1:4">
      <c r="A405" s="71">
        <v>404</v>
      </c>
      <c r="B405" s="71" t="s">
        <v>2169</v>
      </c>
      <c r="C405" s="71" t="s">
        <v>2179</v>
      </c>
      <c r="D405" s="71" t="s">
        <v>2180</v>
      </c>
    </row>
    <row r="406" spans="1:4">
      <c r="A406" s="71">
        <v>405</v>
      </c>
      <c r="B406" s="71" t="s">
        <v>2169</v>
      </c>
      <c r="C406" s="71" t="s">
        <v>2181</v>
      </c>
      <c r="D406" s="71" t="s">
        <v>2182</v>
      </c>
    </row>
    <row r="407" spans="1:4">
      <c r="A407" s="71">
        <v>406</v>
      </c>
      <c r="B407" s="71" t="s">
        <v>2169</v>
      </c>
      <c r="C407" s="71" t="s">
        <v>1796</v>
      </c>
      <c r="D407" s="71" t="s">
        <v>2183</v>
      </c>
    </row>
    <row r="408" spans="1:4">
      <c r="A408" s="71">
        <v>407</v>
      </c>
      <c r="B408" s="71" t="s">
        <v>2169</v>
      </c>
      <c r="C408" s="71" t="s">
        <v>2184</v>
      </c>
      <c r="D408" s="71" t="s">
        <v>2185</v>
      </c>
    </row>
    <row r="409" spans="1:4">
      <c r="A409" s="71">
        <v>408</v>
      </c>
      <c r="B409" s="71" t="s">
        <v>2169</v>
      </c>
      <c r="C409" s="71" t="s">
        <v>2062</v>
      </c>
      <c r="D409" s="71" t="s">
        <v>2186</v>
      </c>
    </row>
    <row r="410" spans="1:4">
      <c r="A410" s="71">
        <v>409</v>
      </c>
      <c r="B410" s="71" t="s">
        <v>2169</v>
      </c>
      <c r="C410" s="71" t="s">
        <v>2169</v>
      </c>
      <c r="D410" s="71" t="s">
        <v>2170</v>
      </c>
    </row>
    <row r="411" spans="1:4">
      <c r="A411" s="71">
        <v>410</v>
      </c>
      <c r="B411" s="71" t="s">
        <v>2169</v>
      </c>
      <c r="C411" s="71" t="s">
        <v>2187</v>
      </c>
      <c r="D411" s="71" t="s">
        <v>2188</v>
      </c>
    </row>
    <row r="412" spans="1:4">
      <c r="A412" s="71">
        <v>411</v>
      </c>
      <c r="B412" s="71" t="s">
        <v>2169</v>
      </c>
      <c r="C412" s="71" t="s">
        <v>2189</v>
      </c>
      <c r="D412" s="71" t="s">
        <v>2190</v>
      </c>
    </row>
    <row r="413" spans="1:4">
      <c r="A413" s="71">
        <v>412</v>
      </c>
      <c r="B413" s="71" t="s">
        <v>2191</v>
      </c>
      <c r="C413" s="71" t="s">
        <v>2193</v>
      </c>
      <c r="D413" s="71" t="s">
        <v>2194</v>
      </c>
    </row>
    <row r="414" spans="1:4">
      <c r="A414" s="71">
        <v>413</v>
      </c>
      <c r="B414" s="71" t="s">
        <v>2191</v>
      </c>
      <c r="C414" s="71" t="s">
        <v>2195</v>
      </c>
      <c r="D414" s="71" t="s">
        <v>2196</v>
      </c>
    </row>
    <row r="415" spans="1:4">
      <c r="A415" s="71">
        <v>414</v>
      </c>
      <c r="B415" s="71" t="s">
        <v>2191</v>
      </c>
      <c r="C415" s="71" t="s">
        <v>1924</v>
      </c>
      <c r="D415" s="71" t="s">
        <v>2197</v>
      </c>
    </row>
    <row r="416" spans="1:4">
      <c r="A416" s="71">
        <v>415</v>
      </c>
      <c r="B416" s="71" t="s">
        <v>2191</v>
      </c>
      <c r="C416" s="71" t="s">
        <v>2198</v>
      </c>
      <c r="D416" s="71" t="s">
        <v>2199</v>
      </c>
    </row>
    <row r="417" spans="1:4">
      <c r="A417" s="71">
        <v>416</v>
      </c>
      <c r="B417" s="71" t="s">
        <v>2191</v>
      </c>
      <c r="C417" s="71" t="s">
        <v>2200</v>
      </c>
      <c r="D417" s="71" t="s">
        <v>2201</v>
      </c>
    </row>
    <row r="418" spans="1:4">
      <c r="A418" s="71">
        <v>417</v>
      </c>
      <c r="B418" s="71" t="s">
        <v>2191</v>
      </c>
      <c r="C418" s="71" t="s">
        <v>2202</v>
      </c>
      <c r="D418" s="71" t="s">
        <v>2203</v>
      </c>
    </row>
    <row r="419" spans="1:4">
      <c r="A419" s="71">
        <v>418</v>
      </c>
      <c r="B419" s="71" t="s">
        <v>2191</v>
      </c>
      <c r="C419" s="71" t="s">
        <v>2204</v>
      </c>
      <c r="D419" s="71" t="s">
        <v>2205</v>
      </c>
    </row>
    <row r="420" spans="1:4">
      <c r="A420" s="71">
        <v>419</v>
      </c>
      <c r="B420" s="71" t="s">
        <v>2191</v>
      </c>
      <c r="C420" s="71" t="s">
        <v>2191</v>
      </c>
      <c r="D420" s="71" t="s">
        <v>2192</v>
      </c>
    </row>
    <row r="421" spans="1:4">
      <c r="A421" s="71">
        <v>420</v>
      </c>
      <c r="B421" s="71" t="s">
        <v>2191</v>
      </c>
      <c r="C421" s="71" t="s">
        <v>2206</v>
      </c>
      <c r="D421" s="71" t="s">
        <v>2207</v>
      </c>
    </row>
    <row r="422" spans="1:4">
      <c r="A422" s="71">
        <v>421</v>
      </c>
      <c r="B422" s="71" t="s">
        <v>2208</v>
      </c>
      <c r="C422" s="71" t="s">
        <v>1687</v>
      </c>
      <c r="D422" s="71" t="s">
        <v>2210</v>
      </c>
    </row>
    <row r="423" spans="1:4">
      <c r="A423" s="71">
        <v>422</v>
      </c>
      <c r="B423" s="71" t="s">
        <v>2208</v>
      </c>
      <c r="C423" s="71" t="s">
        <v>2211</v>
      </c>
      <c r="D423" s="71" t="s">
        <v>2212</v>
      </c>
    </row>
    <row r="424" spans="1:4">
      <c r="A424" s="71">
        <v>423</v>
      </c>
      <c r="B424" s="71" t="s">
        <v>2208</v>
      </c>
      <c r="C424" s="71" t="s">
        <v>1796</v>
      </c>
      <c r="D424" s="71" t="s">
        <v>2213</v>
      </c>
    </row>
    <row r="425" spans="1:4">
      <c r="A425" s="71">
        <v>424</v>
      </c>
      <c r="B425" s="71" t="s">
        <v>2208</v>
      </c>
      <c r="C425" s="71" t="s">
        <v>2214</v>
      </c>
      <c r="D425" s="71" t="s">
        <v>2215</v>
      </c>
    </row>
    <row r="426" spans="1:4">
      <c r="A426" s="71">
        <v>425</v>
      </c>
      <c r="B426" s="71" t="s">
        <v>2208</v>
      </c>
      <c r="C426" s="71" t="s">
        <v>2216</v>
      </c>
      <c r="D426" s="71" t="s">
        <v>2217</v>
      </c>
    </row>
    <row r="427" spans="1:4">
      <c r="A427" s="71">
        <v>426</v>
      </c>
      <c r="B427" s="71" t="s">
        <v>2208</v>
      </c>
      <c r="C427" s="71" t="s">
        <v>2218</v>
      </c>
      <c r="D427" s="71" t="s">
        <v>2219</v>
      </c>
    </row>
    <row r="428" spans="1:4">
      <c r="A428" s="71">
        <v>427</v>
      </c>
      <c r="B428" s="71" t="s">
        <v>2208</v>
      </c>
      <c r="C428" s="71" t="s">
        <v>2220</v>
      </c>
      <c r="D428" s="71" t="s">
        <v>2221</v>
      </c>
    </row>
    <row r="429" spans="1:4">
      <c r="A429" s="71">
        <v>428</v>
      </c>
      <c r="B429" s="71" t="s">
        <v>2208</v>
      </c>
      <c r="C429" s="71" t="s">
        <v>2208</v>
      </c>
      <c r="D429" s="71" t="s">
        <v>2209</v>
      </c>
    </row>
    <row r="430" spans="1:4">
      <c r="A430" s="71">
        <v>429</v>
      </c>
      <c r="B430" s="71" t="s">
        <v>2208</v>
      </c>
      <c r="C430" s="71" t="s">
        <v>2222</v>
      </c>
      <c r="D430" s="71" t="s">
        <v>2223</v>
      </c>
    </row>
    <row r="431" spans="1:4">
      <c r="A431" s="71">
        <v>430</v>
      </c>
      <c r="B431" s="71" t="s">
        <v>2208</v>
      </c>
      <c r="C431" s="71" t="s">
        <v>2116</v>
      </c>
      <c r="D431" s="71" t="s">
        <v>2224</v>
      </c>
    </row>
    <row r="432" spans="1:4">
      <c r="A432" s="71">
        <v>431</v>
      </c>
      <c r="B432" s="71" t="s">
        <v>2225</v>
      </c>
      <c r="C432" s="71" t="s">
        <v>1703</v>
      </c>
      <c r="D432" s="71" t="s">
        <v>2227</v>
      </c>
    </row>
    <row r="433" spans="1:4">
      <c r="A433" s="71">
        <v>432</v>
      </c>
      <c r="B433" s="71" t="s">
        <v>2225</v>
      </c>
      <c r="C433" s="71" t="s">
        <v>2228</v>
      </c>
      <c r="D433" s="71" t="s">
        <v>2229</v>
      </c>
    </row>
    <row r="434" spans="1:4">
      <c r="A434" s="71">
        <v>433</v>
      </c>
      <c r="B434" s="71" t="s">
        <v>2225</v>
      </c>
      <c r="C434" s="71" t="s">
        <v>2230</v>
      </c>
      <c r="D434" s="71" t="s">
        <v>2231</v>
      </c>
    </row>
    <row r="435" spans="1:4">
      <c r="A435" s="71">
        <v>434</v>
      </c>
      <c r="B435" s="71" t="s">
        <v>2225</v>
      </c>
      <c r="C435" s="71" t="s">
        <v>2232</v>
      </c>
      <c r="D435" s="71" t="s">
        <v>2233</v>
      </c>
    </row>
    <row r="436" spans="1:4">
      <c r="A436" s="71">
        <v>435</v>
      </c>
      <c r="B436" s="71" t="s">
        <v>2225</v>
      </c>
      <c r="C436" s="71" t="s">
        <v>2234</v>
      </c>
      <c r="D436" s="71" t="s">
        <v>2235</v>
      </c>
    </row>
    <row r="437" spans="1:4">
      <c r="A437" s="71">
        <v>436</v>
      </c>
      <c r="B437" s="71" t="s">
        <v>2225</v>
      </c>
      <c r="C437" s="71" t="s">
        <v>2236</v>
      </c>
      <c r="D437" s="71" t="s">
        <v>2237</v>
      </c>
    </row>
    <row r="438" spans="1:4">
      <c r="A438" s="71">
        <v>437</v>
      </c>
      <c r="B438" s="71" t="s">
        <v>2225</v>
      </c>
      <c r="C438" s="71" t="s">
        <v>2225</v>
      </c>
      <c r="D438" s="71" t="s">
        <v>2226</v>
      </c>
    </row>
    <row r="439" spans="1:4">
      <c r="A439" s="71">
        <v>438</v>
      </c>
      <c r="B439" s="71" t="s">
        <v>2225</v>
      </c>
      <c r="C439" s="71" t="s">
        <v>2238</v>
      </c>
      <c r="D439" s="71" t="s">
        <v>2239</v>
      </c>
    </row>
    <row r="440" spans="1:4">
      <c r="A440" s="71">
        <v>439</v>
      </c>
      <c r="B440" s="71" t="s">
        <v>2240</v>
      </c>
      <c r="C440" s="71" t="s">
        <v>2242</v>
      </c>
      <c r="D440" s="71" t="s">
        <v>2243</v>
      </c>
    </row>
    <row r="441" spans="1:4">
      <c r="A441" s="71">
        <v>440</v>
      </c>
      <c r="B441" s="71" t="s">
        <v>2240</v>
      </c>
      <c r="C441" s="71" t="s">
        <v>1662</v>
      </c>
      <c r="D441" s="71" t="s">
        <v>2244</v>
      </c>
    </row>
    <row r="442" spans="1:4">
      <c r="A442" s="71">
        <v>441</v>
      </c>
      <c r="B442" s="71" t="s">
        <v>2240</v>
      </c>
      <c r="C442" s="71" t="s">
        <v>2245</v>
      </c>
      <c r="D442" s="71" t="s">
        <v>2246</v>
      </c>
    </row>
    <row r="443" spans="1:4">
      <c r="A443" s="71">
        <v>442</v>
      </c>
      <c r="B443" s="71" t="s">
        <v>2240</v>
      </c>
      <c r="C443" s="71" t="s">
        <v>1689</v>
      </c>
      <c r="D443" s="71" t="s">
        <v>2247</v>
      </c>
    </row>
    <row r="444" spans="1:4">
      <c r="A444" s="71">
        <v>443</v>
      </c>
      <c r="B444" s="71" t="s">
        <v>2240</v>
      </c>
      <c r="C444" s="71" t="s">
        <v>2248</v>
      </c>
      <c r="D444" s="71" t="s">
        <v>2249</v>
      </c>
    </row>
    <row r="445" spans="1:4">
      <c r="A445" s="71">
        <v>444</v>
      </c>
      <c r="B445" s="71" t="s">
        <v>2240</v>
      </c>
      <c r="C445" s="71" t="s">
        <v>2250</v>
      </c>
      <c r="D445" s="71" t="s">
        <v>2251</v>
      </c>
    </row>
    <row r="446" spans="1:4">
      <c r="A446" s="71">
        <v>445</v>
      </c>
      <c r="B446" s="71" t="s">
        <v>2240</v>
      </c>
      <c r="C446" s="71" t="s">
        <v>2252</v>
      </c>
      <c r="D446" s="71" t="s">
        <v>2253</v>
      </c>
    </row>
    <row r="447" spans="1:4">
      <c r="A447" s="71">
        <v>446</v>
      </c>
      <c r="B447" s="71" t="s">
        <v>2240</v>
      </c>
      <c r="C447" s="71" t="s">
        <v>2254</v>
      </c>
      <c r="D447" s="71" t="s">
        <v>2255</v>
      </c>
    </row>
    <row r="448" spans="1:4">
      <c r="A448" s="71">
        <v>447</v>
      </c>
      <c r="B448" s="71" t="s">
        <v>2240</v>
      </c>
      <c r="C448" s="71" t="s">
        <v>2256</v>
      </c>
      <c r="D448" s="71" t="s">
        <v>2257</v>
      </c>
    </row>
    <row r="449" spans="1:4">
      <c r="A449" s="71">
        <v>448</v>
      </c>
      <c r="B449" s="71" t="s">
        <v>2240</v>
      </c>
      <c r="C449" s="71" t="s">
        <v>2258</v>
      </c>
      <c r="D449" s="71" t="s">
        <v>2259</v>
      </c>
    </row>
    <row r="450" spans="1:4">
      <c r="A450" s="71">
        <v>449</v>
      </c>
      <c r="B450" s="71" t="s">
        <v>2240</v>
      </c>
      <c r="C450" s="71" t="s">
        <v>2260</v>
      </c>
      <c r="D450" s="71" t="s">
        <v>2261</v>
      </c>
    </row>
    <row r="451" spans="1:4">
      <c r="A451" s="71">
        <v>450</v>
      </c>
      <c r="B451" s="71" t="s">
        <v>2240</v>
      </c>
      <c r="C451" s="71" t="s">
        <v>2240</v>
      </c>
      <c r="D451" s="71" t="s">
        <v>2241</v>
      </c>
    </row>
    <row r="452" spans="1:4">
      <c r="A452" s="71">
        <v>451</v>
      </c>
      <c r="B452" s="71" t="s">
        <v>2240</v>
      </c>
      <c r="C452" s="71" t="s">
        <v>2262</v>
      </c>
      <c r="D452" s="71" t="s">
        <v>2263</v>
      </c>
    </row>
    <row r="453" spans="1:4">
      <c r="A453" s="71">
        <v>452</v>
      </c>
      <c r="B453" s="71" t="s">
        <v>2240</v>
      </c>
      <c r="C453" s="71" t="s">
        <v>2264</v>
      </c>
      <c r="D453" s="71" t="s">
        <v>2265</v>
      </c>
    </row>
    <row r="454" spans="1:4">
      <c r="A454" s="71">
        <v>453</v>
      </c>
      <c r="B454" s="71" t="s">
        <v>2240</v>
      </c>
      <c r="C454" s="71" t="s">
        <v>2266</v>
      </c>
      <c r="D454" s="71" t="s">
        <v>2267</v>
      </c>
    </row>
    <row r="455" spans="1:4">
      <c r="A455" s="71">
        <v>454</v>
      </c>
      <c r="B455" s="71" t="s">
        <v>2268</v>
      </c>
      <c r="C455" s="71" t="s">
        <v>2270</v>
      </c>
      <c r="D455" s="71" t="s">
        <v>2271</v>
      </c>
    </row>
    <row r="456" spans="1:4">
      <c r="A456" s="71">
        <v>455</v>
      </c>
      <c r="B456" s="71" t="s">
        <v>2268</v>
      </c>
      <c r="C456" s="71" t="s">
        <v>2272</v>
      </c>
      <c r="D456" s="71" t="s">
        <v>2273</v>
      </c>
    </row>
    <row r="457" spans="1:4">
      <c r="A457" s="71">
        <v>456</v>
      </c>
      <c r="B457" s="71" t="s">
        <v>2268</v>
      </c>
      <c r="C457" s="71" t="s">
        <v>2274</v>
      </c>
      <c r="D457" s="71" t="s">
        <v>2275</v>
      </c>
    </row>
    <row r="458" spans="1:4">
      <c r="A458" s="71">
        <v>457</v>
      </c>
      <c r="B458" s="71" t="s">
        <v>2268</v>
      </c>
      <c r="C458" s="71" t="s">
        <v>2276</v>
      </c>
      <c r="D458" s="71" t="s">
        <v>2277</v>
      </c>
    </row>
    <row r="459" spans="1:4">
      <c r="A459" s="71">
        <v>458</v>
      </c>
      <c r="B459" s="71" t="s">
        <v>2268</v>
      </c>
      <c r="C459" s="71" t="s">
        <v>1703</v>
      </c>
      <c r="D459" s="71" t="s">
        <v>2278</v>
      </c>
    </row>
    <row r="460" spans="1:4">
      <c r="A460" s="71">
        <v>459</v>
      </c>
      <c r="B460" s="71" t="s">
        <v>2268</v>
      </c>
      <c r="C460" s="71" t="s">
        <v>2279</v>
      </c>
      <c r="D460" s="71" t="s">
        <v>2280</v>
      </c>
    </row>
    <row r="461" spans="1:4">
      <c r="A461" s="71">
        <v>460</v>
      </c>
      <c r="B461" s="71" t="s">
        <v>2268</v>
      </c>
      <c r="C461" s="71" t="s">
        <v>2281</v>
      </c>
      <c r="D461" s="71" t="s">
        <v>2282</v>
      </c>
    </row>
    <row r="462" spans="1:4">
      <c r="A462" s="71">
        <v>461</v>
      </c>
      <c r="B462" s="71" t="s">
        <v>2268</v>
      </c>
      <c r="C462" s="71" t="s">
        <v>2283</v>
      </c>
      <c r="D462" s="71" t="s">
        <v>2284</v>
      </c>
    </row>
    <row r="463" spans="1:4">
      <c r="A463" s="71">
        <v>462</v>
      </c>
      <c r="B463" s="71" t="s">
        <v>2268</v>
      </c>
      <c r="C463" s="71" t="s">
        <v>2285</v>
      </c>
      <c r="D463" s="71" t="s">
        <v>2286</v>
      </c>
    </row>
    <row r="464" spans="1:4">
      <c r="A464" s="71">
        <v>463</v>
      </c>
      <c r="B464" s="71" t="s">
        <v>2268</v>
      </c>
      <c r="C464" s="71" t="s">
        <v>2268</v>
      </c>
      <c r="D464" s="71" t="s">
        <v>2269</v>
      </c>
    </row>
  </sheetData>
  <dataConsolidate leftLabels="1" link="1"/>
  <phoneticPr fontId="11" type="noConversion"/>
  <pageMargins left="0.7" right="0.7" top="0.75" bottom="0.75" header="0.3" footer="0.3"/>
  <pageSetup paperSize="9" orientation="portrait" verticalDpi="0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MO_FILTER">
    <tabColor rgb="FFFFCC99"/>
  </sheetPr>
  <dimension ref="A1"/>
  <sheetViews>
    <sheetView showGridLines="0" zoomScaleNormal="100" workbookViewId="0"/>
  </sheetViews>
  <sheetFormatPr defaultRowHeight="11.25"/>
  <cols>
    <col min="1" max="16384" width="9.140625" style="314"/>
  </cols>
  <sheetData/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MR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71"/>
  </cols>
  <sheetData/>
  <phoneticPr fontId="11" type="noConversion"/>
  <pageMargins left="0.7" right="0.7" top="0.75" bottom="0.75" header="0.3" footer="0.3"/>
  <pageSetup paperSize="9" orientation="portrait" verticalDpi="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ServiceModule">
    <tabColor indexed="47"/>
  </sheetPr>
  <dimension ref="A1"/>
  <sheetViews>
    <sheetView showGridLines="0" zoomScaleNormal="100" workbookViewId="0"/>
  </sheetViews>
  <sheetFormatPr defaultRowHeight="11.25"/>
  <sheetData/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CheckUpdates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71"/>
  </cols>
  <sheetData/>
  <phoneticPr fontId="11" type="noConversion"/>
  <pageMargins left="0.7" right="0.7" top="0.75" bottom="0.75" header="0.3" footer="0.3"/>
  <pageSetup paperSize="9" orientation="portrait" verticalDpi="0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DS">
    <tabColor rgb="FFFFCC99"/>
  </sheetPr>
  <dimension ref="B3"/>
  <sheetViews>
    <sheetView showGridLines="0" zoomScaleNormal="100" workbookViewId="0"/>
  </sheetViews>
  <sheetFormatPr defaultRowHeight="11.25"/>
  <sheetData>
    <row r="3" spans="2:2">
      <c r="B3" t="s">
        <v>2292</v>
      </c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CHS">
    <tabColor rgb="FFFFCC99"/>
  </sheetPr>
  <dimension ref="A1"/>
  <sheetViews>
    <sheetView showGridLines="0" zoomScaleNormal="100" workbookViewId="0"/>
  </sheetViews>
  <sheetFormatPr defaultRowHeight="11.25"/>
  <cols>
    <col min="1" max="16384" width="9.140625" style="127"/>
  </cols>
  <sheetData/>
  <sheetProtection formatColumns="0" formatRows="0"/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LINK">
    <tabColor rgb="FFFFCC99"/>
  </sheetPr>
  <dimension ref="A1:C3"/>
  <sheetViews>
    <sheetView showGridLines="0" zoomScaleNormal="100" workbookViewId="0"/>
  </sheetViews>
  <sheetFormatPr defaultRowHeight="11.25"/>
  <cols>
    <col min="1" max="1" width="9.140625" style="162"/>
    <col min="2" max="2" width="66.7109375" style="162" bestFit="1" customWidth="1"/>
    <col min="3" max="16384" width="9.140625" style="162"/>
  </cols>
  <sheetData>
    <row r="1" spans="1:3">
      <c r="A1" s="162" t="s">
        <v>130</v>
      </c>
      <c r="B1" s="162" t="s">
        <v>131</v>
      </c>
      <c r="C1" s="162" t="s">
        <v>132</v>
      </c>
    </row>
    <row r="2" spans="1:3">
      <c r="A2" s="162">
        <v>4189678</v>
      </c>
      <c r="B2" s="162" t="s">
        <v>791</v>
      </c>
      <c r="C2" s="162" t="s">
        <v>193</v>
      </c>
    </row>
    <row r="3" spans="1:3">
      <c r="A3" s="162">
        <v>4190415</v>
      </c>
      <c r="B3" s="162" t="s">
        <v>792</v>
      </c>
      <c r="C3" s="16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12</vt:i4>
      </vt:variant>
      <vt:variant>
        <vt:lpstr>Именованные диапазоны</vt:lpstr>
      </vt:variant>
      <vt:variant>
        <vt:i4>318</vt:i4>
      </vt:variant>
    </vt:vector>
  </HeadingPairs>
  <TitlesOfParts>
    <vt:vector size="330" baseType="lpstr">
      <vt:lpstr>Инструкция</vt:lpstr>
      <vt:lpstr>Титульный</vt:lpstr>
      <vt:lpstr>Территории</vt:lpstr>
      <vt:lpstr>Дифференциация</vt:lpstr>
      <vt:lpstr>Форма 1.0.1 | Форма 4.3.1</vt:lpstr>
      <vt:lpstr>Форма 4.3.1</vt:lpstr>
      <vt:lpstr>Форма 1.0.1 | Форма 4.4</vt:lpstr>
      <vt:lpstr>Форма 4.4</vt:lpstr>
      <vt:lpstr>Форма 1.0.1 | Форма 4.9</vt:lpstr>
      <vt:lpstr>Форма 4.9</vt:lpstr>
      <vt:lpstr>Комментарии</vt:lpstr>
      <vt:lpstr>Проверка</vt:lpstr>
      <vt:lpstr>activity</vt:lpstr>
      <vt:lpstr>availability_price</vt:lpstr>
      <vt:lpstr>buhg_flag</vt:lpstr>
      <vt:lpstr>checkCell_List01</vt:lpstr>
      <vt:lpstr>checkCell_List05</vt:lpstr>
      <vt:lpstr>checkCell_List06</vt:lpstr>
      <vt:lpstr>checkCell_List08</vt:lpstr>
      <vt:lpstr>checkCell_List09</vt:lpstr>
      <vt:lpstr>checkCell_List13</vt:lpstr>
      <vt:lpstr>checkDEfCell_List09</vt:lpstr>
      <vt:lpstr>chkGetUpdatesValue</vt:lpstr>
      <vt:lpstr>chkNoUpdatesValue</vt:lpstr>
      <vt:lpstr>code</vt:lpstr>
      <vt:lpstr>copy_f_quart</vt:lpstr>
      <vt:lpstr>copy_f_year</vt:lpstr>
      <vt:lpstr>CURRENT_DATE</vt:lpstr>
      <vt:lpstr>data_List13</vt:lpstr>
      <vt:lpstr>data_type</vt:lpstr>
      <vt:lpstr>DATA_URL</vt:lpstr>
      <vt:lpstr>dateBuhg</vt:lpstr>
      <vt:lpstr>DESCRIPTION_TERRITORY</vt:lpstr>
      <vt:lpstr>diff_tariff</vt:lpstr>
      <vt:lpstr>DocProp_TemplateCode</vt:lpstr>
      <vt:lpstr>DocProp_Version</vt:lpstr>
      <vt:lpstr>end_col</vt:lpstr>
      <vt:lpstr>end_row_5</vt:lpstr>
      <vt:lpstr>end_row1</vt:lpstr>
      <vt:lpstr>end_row2</vt:lpstr>
      <vt:lpstr>et_Comm</vt:lpstr>
      <vt:lpstr>et_hor_List01_2</vt:lpstr>
      <vt:lpstr>et_hor_List01_3</vt:lpstr>
      <vt:lpstr>et_hor_List01_4</vt:lpstr>
      <vt:lpstr>et_hor_List01_5</vt:lpstr>
      <vt:lpstr>et_hor_List01_6</vt:lpstr>
      <vt:lpstr>et_hor_List01_7</vt:lpstr>
      <vt:lpstr>et_List02_mo</vt:lpstr>
      <vt:lpstr>et_List02_mr</vt:lpstr>
      <vt:lpstr>et_List02_st</vt:lpstr>
      <vt:lpstr>et_List02_ter</vt:lpstr>
      <vt:lpstr>et_List03</vt:lpstr>
      <vt:lpstr>et_List04</vt:lpstr>
      <vt:lpstr>et_List05_1_1</vt:lpstr>
      <vt:lpstr>et_List05_1_2</vt:lpstr>
      <vt:lpstr>et_List05_2_1</vt:lpstr>
      <vt:lpstr>et_List05_2_2</vt:lpstr>
      <vt:lpstr>et_List05_3_1</vt:lpstr>
      <vt:lpstr>et_List05_3_2</vt:lpstr>
      <vt:lpstr>et_List05_4</vt:lpstr>
      <vt:lpstr>et_List06_1</vt:lpstr>
      <vt:lpstr>et_List06_2</vt:lpstr>
      <vt:lpstr>et_List06_3</vt:lpstr>
      <vt:lpstr>et_List06_4</vt:lpstr>
      <vt:lpstr>et_List07_01</vt:lpstr>
      <vt:lpstr>et_List07_04</vt:lpstr>
      <vt:lpstr>et_List07_05</vt:lpstr>
      <vt:lpstr>et_List09_0</vt:lpstr>
      <vt:lpstr>et_List09_1</vt:lpstr>
      <vt:lpstr>et_List09_2</vt:lpstr>
      <vt:lpstr>et_List13_1</vt:lpstr>
      <vt:lpstr>et_ver_List01_1</vt:lpstr>
      <vt:lpstr>et_ver_List08_1</vt:lpstr>
      <vt:lpstr>f_quart</vt:lpstr>
      <vt:lpstr>f_year</vt:lpstr>
      <vt:lpstr>fil</vt:lpstr>
      <vt:lpstr>fil_flag</vt:lpstr>
      <vt:lpstr>FirstLine</vt:lpstr>
      <vt:lpstr>flag_diff_ipr</vt:lpstr>
      <vt:lpstr>flag_ipr</vt:lpstr>
      <vt:lpstr>flag_nereg_price</vt:lpstr>
      <vt:lpstr>flag_publication</vt:lpstr>
      <vt:lpstr>flag_reg_price_ipr</vt:lpstr>
      <vt:lpstr>flagUsedTer_List09</vt:lpstr>
      <vt:lpstr>form_type</vt:lpstr>
      <vt:lpstr>form_up_date</vt:lpstr>
      <vt:lpstr>gblnRefreshPForms</vt:lpstr>
      <vt:lpstr>Info_ChngExcludeHelp_1</vt:lpstr>
      <vt:lpstr>Info_DiffExcludeHelp_1</vt:lpstr>
      <vt:lpstr>Info_DiffExcludeHelp_2</vt:lpstr>
      <vt:lpstr>Info_DiffExcludeHelp_3</vt:lpstr>
      <vt:lpstr>Info_DiffExcludeHelp_4</vt:lpstr>
      <vt:lpstr>Info_NoUpdates</vt:lpstr>
      <vt:lpstr>Info_TerExcludeHelp_1</vt:lpstr>
      <vt:lpstr>Info_TerExcludeHelp_2</vt:lpstr>
      <vt:lpstr>inn</vt:lpstr>
      <vt:lpstr>Instr_1</vt:lpstr>
      <vt:lpstr>Instr_2</vt:lpstr>
      <vt:lpstr>Instr_3</vt:lpstr>
      <vt:lpstr>Instr_4</vt:lpstr>
      <vt:lpstr>Instr_5</vt:lpstr>
      <vt:lpstr>Instr_6</vt:lpstr>
      <vt:lpstr>Instr_7</vt:lpstr>
      <vt:lpstr>instr_hyp1</vt:lpstr>
      <vt:lpstr>kind_of_activity</vt:lpstr>
      <vt:lpstr>kind_of_forms</vt:lpstr>
      <vt:lpstr>kind_of_fuels</vt:lpstr>
      <vt:lpstr>kind_of_nameforms</vt:lpstr>
      <vt:lpstr>kind_of_org_type</vt:lpstr>
      <vt:lpstr>kind_of_publication</vt:lpstr>
      <vt:lpstr>kind_of_purchase_method</vt:lpstr>
      <vt:lpstr>kind_of_unit</vt:lpstr>
      <vt:lpstr>kpp</vt:lpstr>
      <vt:lpstr>LINK_RANGE</vt:lpstr>
      <vt:lpstr>List_01_prov</vt:lpstr>
      <vt:lpstr>List_05_vs_fact</vt:lpstr>
      <vt:lpstr>LIST_MR_MO_OKTMO</vt:lpstr>
      <vt:lpstr>list_of_tariff</vt:lpstr>
      <vt:lpstr>List00_checkFill</vt:lpstr>
      <vt:lpstr>List00_Fill</vt:lpstr>
      <vt:lpstr>List00_Print</vt:lpstr>
      <vt:lpstr>List01_2_reserve</vt:lpstr>
      <vt:lpstr>List01_3_reserve</vt:lpstr>
      <vt:lpstr>List01_4_reserve</vt:lpstr>
      <vt:lpstr>List01_5_reserve</vt:lpstr>
      <vt:lpstr>List01_6_reserve</vt:lpstr>
      <vt:lpstr>List01_7_reserve</vt:lpstr>
      <vt:lpstr>List01_CheckC</vt:lpstr>
      <vt:lpstr>List01_costs_OPS</vt:lpstr>
      <vt:lpstr>List01_costs_OPS_22</vt:lpstr>
      <vt:lpstr>List01_costs_OPS_25</vt:lpstr>
      <vt:lpstr>List01_costs_OPS_28</vt:lpstr>
      <vt:lpstr>List01_costs_PH</vt:lpstr>
      <vt:lpstr>List01_costs_PH_22</vt:lpstr>
      <vt:lpstr>List01_costs_PH_25</vt:lpstr>
      <vt:lpstr>List01_costs_PH_28</vt:lpstr>
      <vt:lpstr>List01_flag_index_1</vt:lpstr>
      <vt:lpstr>List01_flag_index_2</vt:lpstr>
      <vt:lpstr>List01_GroundMaterials_1</vt:lpstr>
      <vt:lpstr>List01_Name</vt:lpstr>
      <vt:lpstr>List01_Num</vt:lpstr>
      <vt:lpstr>List01_NumberColumns</vt:lpstr>
      <vt:lpstr>List01_p1</vt:lpstr>
      <vt:lpstr>List01_p1_minus_p3</vt:lpstr>
      <vt:lpstr>List01_p11</vt:lpstr>
      <vt:lpstr>List01_p12</vt:lpstr>
      <vt:lpstr>List01_p16</vt:lpstr>
      <vt:lpstr>List01_p16_data</vt:lpstr>
      <vt:lpstr>List01_p19_20</vt:lpstr>
      <vt:lpstr>List01_p2_14</vt:lpstr>
      <vt:lpstr>List01_p3</vt:lpstr>
      <vt:lpstr>List01_p3_10_check</vt:lpstr>
      <vt:lpstr>List01_p3_11_check</vt:lpstr>
      <vt:lpstr>List01_p4</vt:lpstr>
      <vt:lpstr>List01_p9</vt:lpstr>
      <vt:lpstr>List01_purchTE</vt:lpstr>
      <vt:lpstr>List01_revenue_from_activity_80_flag</vt:lpstr>
      <vt:lpstr>List03_Date_1</vt:lpstr>
      <vt:lpstr>List03_GroundMaterials_1</vt:lpstr>
      <vt:lpstr>List03_NameForms</vt:lpstr>
      <vt:lpstr>List03_NameForms_Copy</vt:lpstr>
      <vt:lpstr>List03_note</vt:lpstr>
      <vt:lpstr>List03_NumForms</vt:lpstr>
      <vt:lpstr>List03_NumForms_Copy</vt:lpstr>
      <vt:lpstr>List04_CheckC</vt:lpstr>
      <vt:lpstr>List05_costs_OPS_22</vt:lpstr>
      <vt:lpstr>List05_costs_OPS_25</vt:lpstr>
      <vt:lpstr>List05_costs_OPS_28</vt:lpstr>
      <vt:lpstr>List05_costs_PH_22</vt:lpstr>
      <vt:lpstr>List05_costs_PH_25</vt:lpstr>
      <vt:lpstr>List05_costs_PH_28</vt:lpstr>
      <vt:lpstr>List05_flagFXD</vt:lpstr>
      <vt:lpstr>List05_Provider_cells</vt:lpstr>
      <vt:lpstr>List06_1_reserve</vt:lpstr>
      <vt:lpstr>List06_2_reserve</vt:lpstr>
      <vt:lpstr>List06_CheckC</vt:lpstr>
      <vt:lpstr>List06_date_ch_ip</vt:lpstr>
      <vt:lpstr>List06_date_ip</vt:lpstr>
      <vt:lpstr>List06_date_r_ip</vt:lpstr>
      <vt:lpstr>List06_flag_year</vt:lpstr>
      <vt:lpstr>List06_main_column</vt:lpstr>
      <vt:lpstr>List06_Name</vt:lpstr>
      <vt:lpstr>List06_objective_of_IPR</vt:lpstr>
      <vt:lpstr>List06_sourceFin</vt:lpstr>
      <vt:lpstr>List06_year_source</vt:lpstr>
      <vt:lpstr>List07_ActivityID</vt:lpstr>
      <vt:lpstr>List07_CheckC</vt:lpstr>
      <vt:lpstr>List07_fieldMarker</vt:lpstr>
      <vt:lpstr>List07_Fill</vt:lpstr>
      <vt:lpstr>List08_CheckC</vt:lpstr>
      <vt:lpstr>List08_GroundMaterials_1</vt:lpstr>
      <vt:lpstr>List08_Name</vt:lpstr>
      <vt:lpstr>List08_NameParam</vt:lpstr>
      <vt:lpstr>List08_Num</vt:lpstr>
      <vt:lpstr>List08_p3</vt:lpstr>
      <vt:lpstr>List08_p4</vt:lpstr>
      <vt:lpstr>List08_p4_data</vt:lpstr>
      <vt:lpstr>List08_p5_6</vt:lpstr>
      <vt:lpstr>List09_CheckC</vt:lpstr>
      <vt:lpstr>List09_NameCol</vt:lpstr>
      <vt:lpstr>List09_REESTR_MO</vt:lpstr>
      <vt:lpstr>List13_GroundMaterials_1</vt:lpstr>
      <vt:lpstr>List13_note</vt:lpstr>
      <vt:lpstr>logical</vt:lpstr>
      <vt:lpstr>mo_List09</vt:lpstr>
      <vt:lpstr>MONTH</vt:lpstr>
      <vt:lpstr>mr_id</vt:lpstr>
      <vt:lpstr>mr_list</vt:lpstr>
      <vt:lpstr>mr_List09</vt:lpstr>
      <vt:lpstr>mrCopy_List09</vt:lpstr>
      <vt:lpstr>mrmoCopy_List09</vt:lpstr>
      <vt:lpstr>note_sct</vt:lpstr>
      <vt:lpstr>note_ter</vt:lpstr>
      <vt:lpstr>num_of_cst</vt:lpstr>
      <vt:lpstr>obj_List01_22</vt:lpstr>
      <vt:lpstr>obj_List01_25</vt:lpstr>
      <vt:lpstr>obj_List01_28</vt:lpstr>
      <vt:lpstr>obj_List02_22</vt:lpstr>
      <vt:lpstr>obj_List02_25</vt:lpstr>
      <vt:lpstr>obj_List02_28</vt:lpstr>
      <vt:lpstr>obj_List05_22</vt:lpstr>
      <vt:lpstr>obj_List05_25</vt:lpstr>
      <vt:lpstr>obj_List05_28</vt:lpstr>
      <vt:lpstr>obj_List08_22</vt:lpstr>
      <vt:lpstr>obj_List08_25</vt:lpstr>
      <vt:lpstr>obj_List08_28</vt:lpstr>
      <vt:lpstr>obj_List10_22</vt:lpstr>
      <vt:lpstr>obj_List10_25</vt:lpstr>
      <vt:lpstr>obj_List10_28</vt:lpstr>
      <vt:lpstr>obj_List11_22</vt:lpstr>
      <vt:lpstr>obj_List11_25</vt:lpstr>
      <vt:lpstr>obj_List11_28</vt:lpstr>
      <vt:lpstr>obj_List12_22</vt:lpstr>
      <vt:lpstr>obj_List12_25</vt:lpstr>
      <vt:lpstr>obj_List12_28</vt:lpstr>
      <vt:lpstr>obj_List14_22</vt:lpstr>
      <vt:lpstr>obj_List14_25</vt:lpstr>
      <vt:lpstr>obj_List14_28</vt:lpstr>
      <vt:lpstr>objective_of_IPR</vt:lpstr>
      <vt:lpstr>org</vt:lpstr>
      <vt:lpstr>Org_Address</vt:lpstr>
      <vt:lpstr>ORG_END_DATE</vt:lpstr>
      <vt:lpstr>Org_main</vt:lpstr>
      <vt:lpstr>Org_otv_lico</vt:lpstr>
      <vt:lpstr>ORG_START_DATE</vt:lpstr>
      <vt:lpstr>pCng_List13_1</vt:lpstr>
      <vt:lpstr>pDel_Comm</vt:lpstr>
      <vt:lpstr>pDel_List01_2</vt:lpstr>
      <vt:lpstr>pDel_List01_3</vt:lpstr>
      <vt:lpstr>pDel_List01_4</vt:lpstr>
      <vt:lpstr>pDel_List01_7</vt:lpstr>
      <vt:lpstr>pDel_List03</vt:lpstr>
      <vt:lpstr>pDel_List04</vt:lpstr>
      <vt:lpstr>pDel_List05_1</vt:lpstr>
      <vt:lpstr>pDel_List05_2</vt:lpstr>
      <vt:lpstr>pDel_List05_3</vt:lpstr>
      <vt:lpstr>pDel_List06_1</vt:lpstr>
      <vt:lpstr>pDel_List06_2</vt:lpstr>
      <vt:lpstr>pDel_List06_3</vt:lpstr>
      <vt:lpstr>pDel_List06_4</vt:lpstr>
      <vt:lpstr>pDel_List09_0</vt:lpstr>
      <vt:lpstr>pDel_List09_1</vt:lpstr>
      <vt:lpstr>pDel_List09_2</vt:lpstr>
      <vt:lpstr>pDel_List13_1</vt:lpstr>
      <vt:lpstr>pDelList07_01</vt:lpstr>
      <vt:lpstr>pDelList07_04</vt:lpstr>
      <vt:lpstr>pDelList07_05</vt:lpstr>
      <vt:lpstr>pIns_Comm</vt:lpstr>
      <vt:lpstr>pIns_List01_1</vt:lpstr>
      <vt:lpstr>pIns_List01_2</vt:lpstr>
      <vt:lpstr>pIns_List01_3</vt:lpstr>
      <vt:lpstr>pIns_List01_4</vt:lpstr>
      <vt:lpstr>pIns_List01_5</vt:lpstr>
      <vt:lpstr>pIns_List01_6</vt:lpstr>
      <vt:lpstr>pIns_List01_7</vt:lpstr>
      <vt:lpstr>pIns_List02</vt:lpstr>
      <vt:lpstr>pIns_List03</vt:lpstr>
      <vt:lpstr>pIns_List04</vt:lpstr>
      <vt:lpstr>pIns_List05_1</vt:lpstr>
      <vt:lpstr>pIns_List05_4</vt:lpstr>
      <vt:lpstr>pIns_List06_1</vt:lpstr>
      <vt:lpstr>pIns_List06_2</vt:lpstr>
      <vt:lpstr>pIns_List06_3</vt:lpstr>
      <vt:lpstr>pIns_List07_01</vt:lpstr>
      <vt:lpstr>pIns_List07_04</vt:lpstr>
      <vt:lpstr>pIns_List07_05</vt:lpstr>
      <vt:lpstr>pIns_List08_1</vt:lpstr>
      <vt:lpstr>pIns_List09_0</vt:lpstr>
      <vt:lpstr>pIns_List10</vt:lpstr>
      <vt:lpstr>pIns_List11</vt:lpstr>
      <vt:lpstr>pIns_List12</vt:lpstr>
      <vt:lpstr>pIns_List13_1</vt:lpstr>
      <vt:lpstr>pIns_List14</vt:lpstr>
      <vt:lpstr>pVDel_List06_1</vt:lpstr>
      <vt:lpstr>pVIns_List06_0</vt:lpstr>
      <vt:lpstr>pVIns_List06_1</vt:lpstr>
      <vt:lpstr>pVIns_List08_1</vt:lpstr>
      <vt:lpstr>QUARTER</vt:lpstr>
      <vt:lpstr>REESTR_LINK_RANGE</vt:lpstr>
      <vt:lpstr>REESTR_ORG_RANGE</vt:lpstr>
      <vt:lpstr>REESTR_VED_RANGE</vt:lpstr>
      <vt:lpstr>REGION</vt:lpstr>
      <vt:lpstr>region_name</vt:lpstr>
      <vt:lpstr>revenue_from_activity_80_flag</vt:lpstr>
      <vt:lpstr>row_1</vt:lpstr>
      <vt:lpstr>row_2</vt:lpstr>
      <vt:lpstr>row_5</vt:lpstr>
      <vt:lpstr>ruk_fio</vt:lpstr>
      <vt:lpstr>share_of_costs_List05</vt:lpstr>
      <vt:lpstr>source_of_funding</vt:lpstr>
      <vt:lpstr>strPublication</vt:lpstr>
      <vt:lpstr>sys_id</vt:lpstr>
      <vt:lpstr>Table4</vt:lpstr>
      <vt:lpstr>TECH_ORG_ID</vt:lpstr>
      <vt:lpstr>ter_List09</vt:lpstr>
      <vt:lpstr>terCopy_List09</vt:lpstr>
      <vt:lpstr>TSphere</vt:lpstr>
      <vt:lpstr>TSphere_full</vt:lpstr>
      <vt:lpstr>TSphere_trans</vt:lpstr>
      <vt:lpstr>type_org</vt:lpstr>
      <vt:lpstr>UpdStatus</vt:lpstr>
      <vt:lpstr>VDET_END_DATE</vt:lpstr>
      <vt:lpstr>VDET_START_DATE</vt:lpstr>
      <vt:lpstr>version</vt:lpstr>
      <vt:lpstr>Vet_List06_0</vt:lpstr>
      <vt:lpstr>Vet_List06_1</vt:lpstr>
      <vt:lpstr>Y_N_List07_01</vt:lpstr>
      <vt:lpstr>Y_N_List07_02</vt:lpstr>
      <vt:lpstr>Y_N_List07_05</vt:lpstr>
      <vt:lpstr>year_list</vt:lpstr>
    </vt:vector>
  </TitlesOfParts>
  <Company>ФАС России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Информация о показателях финансово-хозяйственной деятельности, об основных потребительских характеристиках товаров и услуг, об инвестиционных программах, о способах приобретения, стоимости и объемах товаров, необходимых для производства товаров и (или) оказания услуг организацией в сфере теплоснабжения</dc:title>
  <dc:subject>Информация о показателях финансово-хозяйственной деятельности, об основных потребительских характеристиках товаров и услуг, об инвестиционных программах, о способах приобретения, стоимости и объемах товаров, необходимых для производства товаров и (или) оказания услуг организацией в сфере теплоснабжения</dc:subject>
  <dc:creator>--</dc:creator>
  <cp:lastModifiedBy>Агаркова А. В,</cp:lastModifiedBy>
  <dcterms:created xsi:type="dcterms:W3CDTF">2014-08-18T08:57:48Z</dcterms:created>
  <dcterms:modified xsi:type="dcterms:W3CDTF">2019-04-16T11:09:37Z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urrentVersion">
    <vt:lpwstr>1.0.3</vt:lpwstr>
  </property>
  <property fmtid="{D5CDD505-2E9C-101B-9397-08002B2CF9AE}" pid="3" name="TemplateOperationMode">
    <vt:i4>3</vt:i4>
  </property>
  <property fmtid="{D5CDD505-2E9C-101B-9397-08002B2CF9AE}" pid="4" name="Version">
    <vt:lpwstr>FAS.JKH.OPEN.INFO.BALANCE.WARM</vt:lpwstr>
  </property>
  <property fmtid="{D5CDD505-2E9C-101B-9397-08002B2CF9AE}" pid="5" name="keywords">
    <vt:lpwstr/>
  </property>
  <property fmtid="{D5CDD505-2E9C-101B-9397-08002B2CF9AE}" pid="6" name="Periodicity">
    <vt:lpwstr>YEAR</vt:lpwstr>
  </property>
  <property fmtid="{D5CDD505-2E9C-101B-9397-08002B2CF9AE}" pid="7" name="TypePlanning">
    <vt:lpwstr>FACT</vt:lpwstr>
  </property>
  <property fmtid="{D5CDD505-2E9C-101B-9397-08002B2CF9AE}" pid="8" name="EditTemplate">
    <vt:bool>true</vt:bool>
  </property>
  <property fmtid="{D5CDD505-2E9C-101B-9397-08002B2CF9AE}" pid="9" name="Status">
    <vt:lpwstr>2</vt:lpwstr>
  </property>
  <property fmtid="{D5CDD505-2E9C-101B-9397-08002B2CF9AE}" pid="10" name="XsltDocFilePath">
    <vt:lpwstr/>
  </property>
  <property fmtid="{D5CDD505-2E9C-101B-9397-08002B2CF9AE}" pid="11" name="XslViewFilePath">
    <vt:lpwstr/>
  </property>
  <property fmtid="{D5CDD505-2E9C-101B-9397-08002B2CF9AE}" pid="12" name="RootDocFilePath">
    <vt:lpwstr/>
  </property>
  <property fmtid="{D5CDD505-2E9C-101B-9397-08002B2CF9AE}" pid="13" name="HtmlTempFilePath">
    <vt:lpwstr/>
  </property>
  <property fmtid="{D5CDD505-2E9C-101B-9397-08002B2CF9AE}" pid="14" name="XMLTempFilePath">
    <vt:lpwstr/>
  </property>
  <property fmtid="{D5CDD505-2E9C-101B-9397-08002B2CF9AE}" pid="15" name="ProtectBook">
    <vt:i4>0</vt:i4>
  </property>
</Properties>
</file>